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Programs\Chuyen doi-chuong trinh\Luu T Thuy\21.04.2017\"/>
    </mc:Choice>
  </mc:AlternateContent>
  <bookViews>
    <workbookView xWindow="0" yWindow="0" windowWidth="20490" windowHeight="7755"/>
  </bookViews>
  <sheets>
    <sheet name="CDN KTDN V1" sheetId="2" r:id="rId1"/>
    <sheet name="TC 1.5NAM- KTDN V1 " sheetId="13" r:id="rId2"/>
    <sheet name="TC 2NAM-KTDN V1 " sheetId="12" r:id="rId3"/>
    <sheet name="TC 3NAM-KTDN V1 " sheetId="1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2" l="1"/>
  <c r="D32" i="12" s="1"/>
  <c r="D35" i="13"/>
  <c r="D30" i="13"/>
  <c r="D14" i="13"/>
  <c r="G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7" i="15"/>
  <c r="H6" i="15" s="1"/>
  <c r="E8" i="15"/>
  <c r="E6" i="15" s="1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7" i="15"/>
  <c r="F6" i="15"/>
  <c r="G6" i="15"/>
  <c r="I6" i="15"/>
  <c r="J6" i="15"/>
  <c r="J48" i="15"/>
  <c r="H48" i="15"/>
  <c r="F48" i="15"/>
  <c r="I48" i="15" s="1"/>
  <c r="E48" i="15"/>
  <c r="J47" i="15"/>
  <c r="J46" i="15" s="1"/>
  <c r="F47" i="15"/>
  <c r="I47" i="15" s="1"/>
  <c r="I46" i="15" s="1"/>
  <c r="E47" i="15"/>
  <c r="H47" i="15" s="1"/>
  <c r="F45" i="15"/>
  <c r="I45" i="15" s="1"/>
  <c r="E45" i="15"/>
  <c r="J45" i="15" s="1"/>
  <c r="F44" i="15"/>
  <c r="I44" i="15" s="1"/>
  <c r="E44" i="15"/>
  <c r="J44" i="15" s="1"/>
  <c r="I43" i="15"/>
  <c r="F43" i="15"/>
  <c r="E43" i="15"/>
  <c r="J43" i="15" s="1"/>
  <c r="F42" i="15"/>
  <c r="I42" i="15" s="1"/>
  <c r="E42" i="15"/>
  <c r="J42" i="15" s="1"/>
  <c r="I41" i="15"/>
  <c r="F41" i="15"/>
  <c r="E41" i="15"/>
  <c r="J41" i="15" s="1"/>
  <c r="F40" i="15"/>
  <c r="I40" i="15" s="1"/>
  <c r="E40" i="15"/>
  <c r="J40" i="15" s="1"/>
  <c r="J38" i="15"/>
  <c r="H38" i="15"/>
  <c r="F38" i="15"/>
  <c r="I38" i="15" s="1"/>
  <c r="E38" i="15"/>
  <c r="J37" i="15"/>
  <c r="H37" i="15"/>
  <c r="F37" i="15"/>
  <c r="I37" i="15" s="1"/>
  <c r="E37" i="15"/>
  <c r="J36" i="15"/>
  <c r="H36" i="15"/>
  <c r="F36" i="15"/>
  <c r="I36" i="15" s="1"/>
  <c r="E36" i="15"/>
  <c r="J35" i="15"/>
  <c r="H35" i="15"/>
  <c r="F35" i="15"/>
  <c r="I35" i="15" s="1"/>
  <c r="E35" i="15"/>
  <c r="J34" i="15"/>
  <c r="H34" i="15"/>
  <c r="F34" i="15"/>
  <c r="I34" i="15" s="1"/>
  <c r="E34" i="15"/>
  <c r="J33" i="15"/>
  <c r="J32" i="15" s="1"/>
  <c r="H33" i="15"/>
  <c r="F33" i="15"/>
  <c r="I33" i="15" s="1"/>
  <c r="I32" i="15" s="1"/>
  <c r="E33" i="15"/>
  <c r="E31" i="15"/>
  <c r="D31" i="15"/>
  <c r="J30" i="15"/>
  <c r="H30" i="15" s="1"/>
  <c r="G30" i="15" s="1"/>
  <c r="F30" i="15"/>
  <c r="I30" i="15" s="1"/>
  <c r="E30" i="15"/>
  <c r="J29" i="15"/>
  <c r="H29" i="15" s="1"/>
  <c r="G29" i="15" s="1"/>
  <c r="F29" i="15"/>
  <c r="I29" i="15" s="1"/>
  <c r="E29" i="15"/>
  <c r="J28" i="15"/>
  <c r="H28" i="15" s="1"/>
  <c r="G28" i="15" s="1"/>
  <c r="F28" i="15"/>
  <c r="I28" i="15" s="1"/>
  <c r="E28" i="15"/>
  <c r="J27" i="15"/>
  <c r="H27" i="15" s="1"/>
  <c r="G27" i="15" s="1"/>
  <c r="F27" i="15"/>
  <c r="I27" i="15" s="1"/>
  <c r="E27" i="15"/>
  <c r="F26" i="15"/>
  <c r="I26" i="15" s="1"/>
  <c r="E26" i="15"/>
  <c r="J26" i="15" s="1"/>
  <c r="H26" i="15" s="1"/>
  <c r="G26" i="15" s="1"/>
  <c r="J25" i="15"/>
  <c r="H25" i="15" s="1"/>
  <c r="G25" i="15" s="1"/>
  <c r="F25" i="15"/>
  <c r="I25" i="15" s="1"/>
  <c r="E25" i="15"/>
  <c r="J24" i="15"/>
  <c r="F24" i="15"/>
  <c r="I24" i="15" s="1"/>
  <c r="I23" i="15" s="1"/>
  <c r="E24" i="15"/>
  <c r="J29" i="13"/>
  <c r="F29" i="13"/>
  <c r="I29" i="13" s="1"/>
  <c r="E29" i="13"/>
  <c r="H29" i="13" s="1"/>
  <c r="F28" i="13"/>
  <c r="I28" i="13" s="1"/>
  <c r="I27" i="13" s="1"/>
  <c r="E28" i="13"/>
  <c r="F26" i="13"/>
  <c r="I26" i="13" s="1"/>
  <c r="E26" i="13"/>
  <c r="J26" i="13" s="1"/>
  <c r="F25" i="13"/>
  <c r="I25" i="13" s="1"/>
  <c r="E25" i="13"/>
  <c r="J25" i="13" s="1"/>
  <c r="I24" i="13"/>
  <c r="F24" i="13"/>
  <c r="E24" i="13"/>
  <c r="J24" i="13" s="1"/>
  <c r="F23" i="13"/>
  <c r="I23" i="13" s="1"/>
  <c r="E23" i="13"/>
  <c r="J23" i="13" s="1"/>
  <c r="I22" i="13"/>
  <c r="F22" i="13"/>
  <c r="E22" i="13"/>
  <c r="J22" i="13" s="1"/>
  <c r="F21" i="13"/>
  <c r="I21" i="13" s="1"/>
  <c r="E21" i="13"/>
  <c r="J21" i="13" s="1"/>
  <c r="J19" i="13"/>
  <c r="F19" i="13"/>
  <c r="I19" i="13" s="1"/>
  <c r="E19" i="13"/>
  <c r="H19" i="13" s="1"/>
  <c r="J18" i="13"/>
  <c r="F18" i="13"/>
  <c r="I18" i="13" s="1"/>
  <c r="E18" i="13"/>
  <c r="H18" i="13" s="1"/>
  <c r="J17" i="13"/>
  <c r="F17" i="13"/>
  <c r="I17" i="13" s="1"/>
  <c r="E17" i="13"/>
  <c r="H17" i="13" s="1"/>
  <c r="J16" i="13"/>
  <c r="J15" i="13" s="1"/>
  <c r="F16" i="13"/>
  <c r="I16" i="13" s="1"/>
  <c r="I15" i="13" s="1"/>
  <c r="E16" i="13"/>
  <c r="H16" i="13" s="1"/>
  <c r="F13" i="13"/>
  <c r="I13" i="13" s="1"/>
  <c r="E13" i="13"/>
  <c r="J13" i="13" s="1"/>
  <c r="H13" i="13" s="1"/>
  <c r="G13" i="13" s="1"/>
  <c r="F12" i="13"/>
  <c r="I12" i="13" s="1"/>
  <c r="E12" i="13"/>
  <c r="J12" i="13" s="1"/>
  <c r="H12" i="13" s="1"/>
  <c r="G12" i="13" s="1"/>
  <c r="F11" i="13"/>
  <c r="I11" i="13" s="1"/>
  <c r="E11" i="13"/>
  <c r="J11" i="13" s="1"/>
  <c r="H11" i="13" s="1"/>
  <c r="G11" i="13" s="1"/>
  <c r="F10" i="13"/>
  <c r="I10" i="13" s="1"/>
  <c r="E10" i="13"/>
  <c r="J10" i="13" s="1"/>
  <c r="H10" i="13" s="1"/>
  <c r="G10" i="13" s="1"/>
  <c r="F9" i="13"/>
  <c r="I9" i="13" s="1"/>
  <c r="E9" i="13"/>
  <c r="J9" i="13" s="1"/>
  <c r="H9" i="13" s="1"/>
  <c r="G9" i="13" s="1"/>
  <c r="F8" i="13"/>
  <c r="I8" i="13" s="1"/>
  <c r="E8" i="13"/>
  <c r="J8" i="13" s="1"/>
  <c r="H8" i="13" s="1"/>
  <c r="G8" i="13" s="1"/>
  <c r="F7" i="13"/>
  <c r="I7" i="13" s="1"/>
  <c r="E7" i="13"/>
  <c r="J7" i="13" s="1"/>
  <c r="J6" i="13" s="1"/>
  <c r="H28" i="2"/>
  <c r="H29" i="2"/>
  <c r="H30" i="2"/>
  <c r="H31" i="2"/>
  <c r="H32" i="2"/>
  <c r="H18" i="2"/>
  <c r="H19" i="2"/>
  <c r="H20" i="2"/>
  <c r="H21" i="2"/>
  <c r="H8" i="2"/>
  <c r="H9" i="2"/>
  <c r="H10" i="2"/>
  <c r="H11" i="2"/>
  <c r="H12" i="2"/>
  <c r="H13" i="2"/>
  <c r="H7" i="2"/>
  <c r="I32" i="2"/>
  <c r="F31" i="12"/>
  <c r="I31" i="12" s="1"/>
  <c r="E31" i="12"/>
  <c r="J31" i="12" s="1"/>
  <c r="F30" i="12"/>
  <c r="I30" i="12" s="1"/>
  <c r="E30" i="12"/>
  <c r="J30" i="12" s="1"/>
  <c r="J29" i="12" s="1"/>
  <c r="F28" i="12"/>
  <c r="I28" i="12" s="1"/>
  <c r="E28" i="12"/>
  <c r="J28" i="12" s="1"/>
  <c r="F27" i="12"/>
  <c r="I27" i="12" s="1"/>
  <c r="E27" i="12"/>
  <c r="J27" i="12" s="1"/>
  <c r="F26" i="12"/>
  <c r="I26" i="12" s="1"/>
  <c r="E26" i="12"/>
  <c r="J26" i="12" s="1"/>
  <c r="F25" i="12"/>
  <c r="I25" i="12" s="1"/>
  <c r="E25" i="12"/>
  <c r="F24" i="12"/>
  <c r="I24" i="12" s="1"/>
  <c r="E24" i="12"/>
  <c r="F23" i="12"/>
  <c r="I23" i="12" s="1"/>
  <c r="E23" i="12"/>
  <c r="F21" i="12"/>
  <c r="I21" i="12" s="1"/>
  <c r="E21" i="12"/>
  <c r="J21" i="12" s="1"/>
  <c r="F20" i="12"/>
  <c r="I20" i="12" s="1"/>
  <c r="E20" i="12"/>
  <c r="J20" i="12" s="1"/>
  <c r="F19" i="12"/>
  <c r="I19" i="12" s="1"/>
  <c r="E19" i="12"/>
  <c r="J19" i="12" s="1"/>
  <c r="F18" i="12"/>
  <c r="I18" i="12" s="1"/>
  <c r="E18" i="12"/>
  <c r="J18" i="12" s="1"/>
  <c r="F17" i="12"/>
  <c r="I17" i="12" s="1"/>
  <c r="E17" i="12"/>
  <c r="J17" i="12" s="1"/>
  <c r="F16" i="12"/>
  <c r="I16" i="12" s="1"/>
  <c r="E16" i="12"/>
  <c r="J16" i="12" s="1"/>
  <c r="F13" i="12"/>
  <c r="I13" i="12" s="1"/>
  <c r="E13" i="12"/>
  <c r="J13" i="12" s="1"/>
  <c r="F12" i="12"/>
  <c r="I12" i="12" s="1"/>
  <c r="E12" i="12"/>
  <c r="J12" i="12" s="1"/>
  <c r="F11" i="12"/>
  <c r="I11" i="12" s="1"/>
  <c r="E11" i="12"/>
  <c r="J11" i="12" s="1"/>
  <c r="F10" i="12"/>
  <c r="I10" i="12" s="1"/>
  <c r="E10" i="12"/>
  <c r="J10" i="12" s="1"/>
  <c r="F9" i="12"/>
  <c r="I9" i="12" s="1"/>
  <c r="E9" i="12"/>
  <c r="J9" i="12" s="1"/>
  <c r="F8" i="12"/>
  <c r="I8" i="12" s="1"/>
  <c r="E8" i="12"/>
  <c r="J8" i="12" s="1"/>
  <c r="F7" i="12"/>
  <c r="I7" i="12" s="1"/>
  <c r="E7" i="12"/>
  <c r="J7" i="12" s="1"/>
  <c r="D14" i="2"/>
  <c r="D37" i="2" s="1"/>
  <c r="E35" i="2"/>
  <c r="F35" i="2"/>
  <c r="I35" i="2" s="1"/>
  <c r="J35" i="2"/>
  <c r="H35" i="2" s="1"/>
  <c r="E36" i="2"/>
  <c r="H36" i="2" s="1"/>
  <c r="F36" i="2"/>
  <c r="I36" i="2" s="1"/>
  <c r="J36" i="2"/>
  <c r="F34" i="2"/>
  <c r="I34" i="2" s="1"/>
  <c r="I33" i="2" s="1"/>
  <c r="E34" i="2"/>
  <c r="J34" i="2" s="1"/>
  <c r="E24" i="2"/>
  <c r="J24" i="2" s="1"/>
  <c r="F24" i="2"/>
  <c r="I24" i="2" s="1"/>
  <c r="E25" i="2"/>
  <c r="J25" i="2" s="1"/>
  <c r="F25" i="2"/>
  <c r="I25" i="2" s="1"/>
  <c r="E26" i="2"/>
  <c r="J26" i="2" s="1"/>
  <c r="F26" i="2"/>
  <c r="I26" i="2" s="1"/>
  <c r="E27" i="2"/>
  <c r="J27" i="2" s="1"/>
  <c r="F27" i="2"/>
  <c r="I27" i="2" s="1"/>
  <c r="E28" i="2"/>
  <c r="J28" i="2" s="1"/>
  <c r="F28" i="2"/>
  <c r="I28" i="2" s="1"/>
  <c r="E29" i="2"/>
  <c r="J29" i="2" s="1"/>
  <c r="F29" i="2"/>
  <c r="I29" i="2" s="1"/>
  <c r="E30" i="2"/>
  <c r="J30" i="2" s="1"/>
  <c r="F30" i="2"/>
  <c r="I30" i="2" s="1"/>
  <c r="E31" i="2"/>
  <c r="J31" i="2" s="1"/>
  <c r="F31" i="2"/>
  <c r="I31" i="2" s="1"/>
  <c r="E32" i="2"/>
  <c r="J32" i="2" s="1"/>
  <c r="F32" i="2"/>
  <c r="F23" i="2"/>
  <c r="I23" i="2" s="1"/>
  <c r="E23" i="2"/>
  <c r="F17" i="2"/>
  <c r="I17" i="2" s="1"/>
  <c r="F18" i="2"/>
  <c r="I18" i="2" s="1"/>
  <c r="F19" i="2"/>
  <c r="I19" i="2" s="1"/>
  <c r="F20" i="2"/>
  <c r="I20" i="2" s="1"/>
  <c r="F21" i="2"/>
  <c r="I21" i="2" s="1"/>
  <c r="E17" i="2"/>
  <c r="J17" i="2" s="1"/>
  <c r="E18" i="2"/>
  <c r="E19" i="2"/>
  <c r="J19" i="2" s="1"/>
  <c r="E20" i="2"/>
  <c r="E21" i="2"/>
  <c r="J21" i="2" s="1"/>
  <c r="F16" i="2"/>
  <c r="I16" i="2" s="1"/>
  <c r="E16" i="2"/>
  <c r="I29" i="12" l="1"/>
  <c r="H16" i="2"/>
  <c r="H15" i="2" s="1"/>
  <c r="H17" i="2"/>
  <c r="E14" i="13"/>
  <c r="J28" i="13"/>
  <c r="J27" i="13" s="1"/>
  <c r="I39" i="15"/>
  <c r="I31" i="15" s="1"/>
  <c r="I49" i="15" s="1"/>
  <c r="I20" i="13"/>
  <c r="I14" i="13" s="1"/>
  <c r="I6" i="13"/>
  <c r="J23" i="15"/>
  <c r="H24" i="15"/>
  <c r="G33" i="15"/>
  <c r="G34" i="15"/>
  <c r="G35" i="15"/>
  <c r="G36" i="15"/>
  <c r="G37" i="15"/>
  <c r="G38" i="15"/>
  <c r="J39" i="15"/>
  <c r="J31" i="15" s="1"/>
  <c r="J49" i="15" s="1"/>
  <c r="J54" i="15" s="1"/>
  <c r="G47" i="15"/>
  <c r="G48" i="15"/>
  <c r="F31" i="15"/>
  <c r="H32" i="15"/>
  <c r="H40" i="15"/>
  <c r="H41" i="15"/>
  <c r="G41" i="15" s="1"/>
  <c r="H42" i="15"/>
  <c r="G42" i="15" s="1"/>
  <c r="H43" i="15"/>
  <c r="G43" i="15" s="1"/>
  <c r="H44" i="15"/>
  <c r="G44" i="15" s="1"/>
  <c r="H45" i="15"/>
  <c r="G45" i="15" s="1"/>
  <c r="H46" i="15"/>
  <c r="H7" i="12"/>
  <c r="H7" i="13"/>
  <c r="G16" i="13"/>
  <c r="G17" i="13"/>
  <c r="G18" i="13"/>
  <c r="G19" i="13"/>
  <c r="J20" i="13"/>
  <c r="J14" i="13" s="1"/>
  <c r="J30" i="13" s="1"/>
  <c r="J35" i="13" s="1"/>
  <c r="G29" i="13"/>
  <c r="F14" i="13"/>
  <c r="H15" i="13"/>
  <c r="H21" i="13"/>
  <c r="H22" i="13"/>
  <c r="G22" i="13" s="1"/>
  <c r="H23" i="13"/>
  <c r="G23" i="13" s="1"/>
  <c r="H24" i="13"/>
  <c r="G24" i="13" s="1"/>
  <c r="H25" i="13"/>
  <c r="G25" i="13" s="1"/>
  <c r="H26" i="13"/>
  <c r="G26" i="13" s="1"/>
  <c r="I22" i="12"/>
  <c r="H27" i="2"/>
  <c r="G27" i="2" s="1"/>
  <c r="H26" i="2"/>
  <c r="G26" i="2" s="1"/>
  <c r="I22" i="2"/>
  <c r="H25" i="2"/>
  <c r="H24" i="2"/>
  <c r="J33" i="2"/>
  <c r="G36" i="2"/>
  <c r="H34" i="2"/>
  <c r="H33" i="2" s="1"/>
  <c r="J15" i="12"/>
  <c r="J24" i="12"/>
  <c r="H24" i="12" s="1"/>
  <c r="G24" i="12" s="1"/>
  <c r="J23" i="12"/>
  <c r="H23" i="12" s="1"/>
  <c r="G23" i="12" s="1"/>
  <c r="J25" i="12"/>
  <c r="H25" i="12" s="1"/>
  <c r="G25" i="12" s="1"/>
  <c r="H26" i="12"/>
  <c r="G26" i="12" s="1"/>
  <c r="I15" i="12"/>
  <c r="F14" i="12"/>
  <c r="I6" i="12"/>
  <c r="J6" i="12"/>
  <c r="H8" i="12"/>
  <c r="G8" i="12" s="1"/>
  <c r="H9" i="12"/>
  <c r="G9" i="12" s="1"/>
  <c r="H10" i="12"/>
  <c r="G10" i="12" s="1"/>
  <c r="H11" i="12"/>
  <c r="G11" i="12" s="1"/>
  <c r="H12" i="12"/>
  <c r="G12" i="12" s="1"/>
  <c r="H13" i="12"/>
  <c r="G13" i="12" s="1"/>
  <c r="E14" i="12"/>
  <c r="H17" i="12"/>
  <c r="G17" i="12" s="1"/>
  <c r="H18" i="12"/>
  <c r="G18" i="12" s="1"/>
  <c r="H19" i="12"/>
  <c r="G19" i="12" s="1"/>
  <c r="H20" i="12"/>
  <c r="G20" i="12" s="1"/>
  <c r="H21" i="12"/>
  <c r="G21" i="12" s="1"/>
  <c r="H30" i="12"/>
  <c r="H31" i="12"/>
  <c r="G31" i="12" s="1"/>
  <c r="H27" i="12"/>
  <c r="G27" i="12" s="1"/>
  <c r="H28" i="12"/>
  <c r="G28" i="12" s="1"/>
  <c r="F14" i="2"/>
  <c r="E14" i="2"/>
  <c r="J16" i="2"/>
  <c r="J20" i="2"/>
  <c r="G20" i="2" s="1"/>
  <c r="J18" i="2"/>
  <c r="G18" i="2" s="1"/>
  <c r="J23" i="2"/>
  <c r="H23" i="2" s="1"/>
  <c r="G35" i="2"/>
  <c r="G21" i="2"/>
  <c r="G19" i="2"/>
  <c r="G32" i="2"/>
  <c r="G30" i="2"/>
  <c r="G28" i="2"/>
  <c r="G24" i="2"/>
  <c r="G31" i="2"/>
  <c r="G29" i="2"/>
  <c r="G25" i="2"/>
  <c r="I15" i="2"/>
  <c r="I14" i="2" l="1"/>
  <c r="I14" i="12"/>
  <c r="I32" i="12" s="1"/>
  <c r="H28" i="13"/>
  <c r="I54" i="15"/>
  <c r="I55" i="15"/>
  <c r="I30" i="13"/>
  <c r="K32" i="15"/>
  <c r="G32" i="15"/>
  <c r="G40" i="15"/>
  <c r="H39" i="15"/>
  <c r="H31" i="15" s="1"/>
  <c r="K46" i="15"/>
  <c r="G46" i="15"/>
  <c r="G24" i="15"/>
  <c r="H23" i="15"/>
  <c r="G15" i="13"/>
  <c r="G21" i="13"/>
  <c r="H20" i="13"/>
  <c r="G7" i="13"/>
  <c r="H6" i="13"/>
  <c r="H22" i="2"/>
  <c r="H14" i="2" s="1"/>
  <c r="J22" i="2"/>
  <c r="J22" i="12"/>
  <c r="J14" i="12" s="1"/>
  <c r="J32" i="12" s="1"/>
  <c r="J37" i="12" s="1"/>
  <c r="K22" i="12"/>
  <c r="G30" i="12"/>
  <c r="H29" i="12"/>
  <c r="G22" i="12"/>
  <c r="H22" i="12"/>
  <c r="H15" i="12"/>
  <c r="G7" i="12"/>
  <c r="H6" i="12"/>
  <c r="J15" i="2"/>
  <c r="G34" i="2"/>
  <c r="G33" i="2" s="1"/>
  <c r="H14" i="12" l="1"/>
  <c r="H32" i="12" s="1"/>
  <c r="K32" i="12" s="1"/>
  <c r="J14" i="2"/>
  <c r="I37" i="12"/>
  <c r="I38" i="12"/>
  <c r="G28" i="13"/>
  <c r="H27" i="13"/>
  <c r="H14" i="13" s="1"/>
  <c r="H30" i="13" s="1"/>
  <c r="I36" i="13"/>
  <c r="I35" i="13"/>
  <c r="K23" i="15"/>
  <c r="G23" i="15"/>
  <c r="K39" i="15"/>
  <c r="L31" i="15" s="1"/>
  <c r="G39" i="15"/>
  <c r="G31" i="15" s="1"/>
  <c r="H49" i="15"/>
  <c r="K31" i="15"/>
  <c r="G6" i="13"/>
  <c r="G20" i="13"/>
  <c r="K6" i="12"/>
  <c r="G6" i="12"/>
  <c r="K15" i="12"/>
  <c r="G15" i="12"/>
  <c r="K14" i="12"/>
  <c r="K29" i="12"/>
  <c r="G29" i="12"/>
  <c r="G23" i="2"/>
  <c r="G16" i="2"/>
  <c r="H37" i="12" l="1"/>
  <c r="K37" i="12" s="1"/>
  <c r="G27" i="13"/>
  <c r="G14" i="13" s="1"/>
  <c r="G30" i="13" s="1"/>
  <c r="H54" i="15"/>
  <c r="K54" i="15" s="1"/>
  <c r="K49" i="15"/>
  <c r="G49" i="15"/>
  <c r="H35" i="13"/>
  <c r="G22" i="2"/>
  <c r="G14" i="12"/>
  <c r="G32" i="12" s="1"/>
  <c r="L14" i="12"/>
  <c r="E8" i="2"/>
  <c r="F8" i="2"/>
  <c r="I8" i="2" s="1"/>
  <c r="E9" i="2"/>
  <c r="F9" i="2"/>
  <c r="I9" i="2" s="1"/>
  <c r="E10" i="2"/>
  <c r="F10" i="2"/>
  <c r="I10" i="2" s="1"/>
  <c r="E11" i="2"/>
  <c r="F11" i="2"/>
  <c r="I11" i="2" s="1"/>
  <c r="E12" i="2"/>
  <c r="F12" i="2"/>
  <c r="I12" i="2" s="1"/>
  <c r="E13" i="2"/>
  <c r="F13" i="2"/>
  <c r="I13" i="2" s="1"/>
  <c r="F7" i="2"/>
  <c r="I7" i="2" s="1"/>
  <c r="E7" i="2"/>
  <c r="J7" i="2" s="1"/>
  <c r="I56" i="15" l="1"/>
  <c r="G54" i="15"/>
  <c r="I57" i="15"/>
  <c r="I37" i="13"/>
  <c r="G35" i="13"/>
  <c r="I38" i="13"/>
  <c r="I39" i="12"/>
  <c r="G37" i="12"/>
  <c r="I40" i="12"/>
  <c r="J13" i="2"/>
  <c r="G13" i="2" s="1"/>
  <c r="J12" i="2"/>
  <c r="G12" i="2" s="1"/>
  <c r="J11" i="2"/>
  <c r="G11" i="2" s="1"/>
  <c r="J10" i="2"/>
  <c r="G10" i="2" s="1"/>
  <c r="J9" i="2"/>
  <c r="G9" i="2" s="1"/>
  <c r="J8" i="2"/>
  <c r="G8" i="2" s="1"/>
  <c r="I6" i="2"/>
  <c r="G17" i="2" l="1"/>
  <c r="G15" i="2" s="1"/>
  <c r="G14" i="2" s="1"/>
  <c r="K22" i="2" l="1"/>
  <c r="I37" i="2"/>
  <c r="I43" i="2" s="1"/>
  <c r="K33" i="2"/>
  <c r="K15" i="2"/>
  <c r="K14" i="2"/>
  <c r="J37" i="2" l="1"/>
  <c r="J42" i="2" s="1"/>
  <c r="I42" i="2"/>
  <c r="L14" i="2"/>
  <c r="J6" i="2"/>
  <c r="G7" i="2"/>
  <c r="G6" i="2" l="1"/>
  <c r="G37" i="2" s="1"/>
  <c r="G42" i="2" s="1"/>
  <c r="K6" i="2"/>
  <c r="H6" i="2"/>
  <c r="H37" i="2" s="1"/>
  <c r="K37" i="2" l="1"/>
  <c r="I44" i="2"/>
  <c r="H42" i="2"/>
  <c r="K42" i="2" s="1"/>
  <c r="I45" i="2"/>
</calcChain>
</file>

<file path=xl/comments1.xml><?xml version="1.0" encoding="utf-8"?>
<comments xmlns="http://schemas.openxmlformats.org/spreadsheetml/2006/main">
  <authors>
    <author>Dr. Nghia Trong Nguyen</author>
  </authors>
  <commentList>
    <comment ref="D10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11" authorId="0" shapeId="0">
      <text>
        <r>
          <rPr>
            <b/>
            <sz val="9"/>
            <color indexed="81"/>
            <rFont val="Tahoma"/>
          </rPr>
          <t>Dr. Nghia Trong Nguyen:</t>
        </r>
        <r>
          <rPr>
            <sz val="9"/>
            <color indexed="81"/>
            <rFont val="Tahoma"/>
          </rPr>
          <t xml:space="preserve">
1 tín chỉ thực hành =30 giờ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</t>
        </r>
      </text>
    </comment>
  </commentList>
</comments>
</file>

<file path=xl/comments2.xml><?xml version="1.0" encoding="utf-8"?>
<comments xmlns="http://schemas.openxmlformats.org/spreadsheetml/2006/main">
  <authors>
    <author>Dr. Nghia Trong Nguyen</author>
  </authors>
  <commentList>
    <comment ref="D26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comments3.xml><?xml version="1.0" encoding="utf-8"?>
<comments xmlns="http://schemas.openxmlformats.org/spreadsheetml/2006/main">
  <authors>
    <author>Dr. Nghia Trong Nguyen</author>
  </authors>
  <commentList>
    <comment ref="D28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comments4.xml><?xml version="1.0" encoding="utf-8"?>
<comments xmlns="http://schemas.openxmlformats.org/spreadsheetml/2006/main">
  <authors>
    <author>Dr. Nghia Trong Nguyen</author>
  </authors>
  <commentList>
    <comment ref="D45" authorId="0" shape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sharedStrings.xml><?xml version="1.0" encoding="utf-8"?>
<sst xmlns="http://schemas.openxmlformats.org/spreadsheetml/2006/main" count="406" uniqueCount="136">
  <si>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</si>
  <si>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</si>
  <si>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</si>
  <si>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</si>
  <si>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</si>
  <si>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</si>
  <si>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</si>
  <si>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</si>
  <si>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</si>
  <si>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MH01</t>
  </si>
  <si>
    <t>Chính trị</t>
  </si>
  <si>
    <t>MH02</t>
  </si>
  <si>
    <t>Pháp luật</t>
  </si>
  <si>
    <t>MH03</t>
  </si>
  <si>
    <t>Giáo dục thể chất (*)</t>
  </si>
  <si>
    <t>MH04</t>
  </si>
  <si>
    <t>Giáo dục quốc phòng - An ninh (*)</t>
  </si>
  <si>
    <t>MH05</t>
  </si>
  <si>
    <t>Tin học (*)</t>
  </si>
  <si>
    <t>MH06</t>
  </si>
  <si>
    <t>Ngoại ngữ (*)</t>
  </si>
  <si>
    <t>MH07</t>
  </si>
  <si>
    <t>Kỹ năng mềm (*)</t>
  </si>
  <si>
    <t>II.1</t>
  </si>
  <si>
    <t xml:space="preserve">Học phần cơ sở </t>
  </si>
  <si>
    <t>MH08</t>
  </si>
  <si>
    <t>Soạn thảo văn bản</t>
  </si>
  <si>
    <t>MH09</t>
  </si>
  <si>
    <t>MH10</t>
  </si>
  <si>
    <t>Kinh tế vi mô</t>
  </si>
  <si>
    <t>MH11</t>
  </si>
  <si>
    <t>MH12</t>
  </si>
  <si>
    <t>MH13</t>
  </si>
  <si>
    <t>II.2</t>
  </si>
  <si>
    <t>Học phần chuyên môn ngành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</si>
  <si>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</si>
  <si>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</si>
  <si>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</si>
  <si>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</si>
  <si>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</si>
  <si>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</si>
  <si>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</si>
  <si>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</si>
  <si>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</si>
  <si>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</si>
  <si>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Thực tập tốt nghiệp</t>
  </si>
  <si>
    <t>II.3</t>
  </si>
  <si>
    <t>Học phần tự chọn</t>
  </si>
  <si>
    <t>MH25</t>
  </si>
  <si>
    <t>MH26</t>
  </si>
  <si>
    <t>Tổng cộng</t>
  </si>
  <si>
    <r>
      <t>4</t>
    </r>
    <r>
      <rPr>
        <i/>
        <sz val="13"/>
        <color theme="1"/>
        <rFont val="Times New Roman"/>
        <family val="1"/>
      </rPr>
      <t>(3,1)</t>
    </r>
  </si>
  <si>
    <t>4(2,2)</t>
  </si>
  <si>
    <t>II</t>
  </si>
  <si>
    <t>3(2,1)</t>
  </si>
  <si>
    <t>3(0,3)</t>
  </si>
  <si>
    <t>2(0,2)</t>
  </si>
  <si>
    <t>Tổng số giờ thực hành</t>
  </si>
  <si>
    <t>Tổng số giờ chương trình</t>
  </si>
  <si>
    <t>&gt;=</t>
  </si>
  <si>
    <t>3(3,0)</t>
  </si>
  <si>
    <t>2(2,0)</t>
  </si>
  <si>
    <t>Các học phần chuyên môn ngành, nghề</t>
  </si>
  <si>
    <t>MH24</t>
  </si>
  <si>
    <t>Tỉ lệ số giờ TH/tổng số giờ</t>
  </si>
  <si>
    <t>8(0,8)</t>
  </si>
  <si>
    <t>3(1,2)</t>
  </si>
  <si>
    <t>Tổng số giờ</t>
  </si>
  <si>
    <r>
      <t>5</t>
    </r>
    <r>
      <rPr>
        <i/>
        <sz val="13"/>
        <color theme="1"/>
        <rFont val="Times New Roman"/>
        <family val="1"/>
      </rPr>
      <t>(2,3)</t>
    </r>
  </si>
  <si>
    <t>1(0,1)</t>
  </si>
  <si>
    <t>2(1,1)</t>
  </si>
  <si>
    <r>
      <t>2</t>
    </r>
    <r>
      <rPr>
        <i/>
        <sz val="13"/>
        <color theme="1"/>
        <rFont val="Times New Roman"/>
        <family val="1"/>
      </rPr>
      <t>(1,1)</t>
    </r>
  </si>
  <si>
    <t>Các học phần văn hóa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</si>
  <si>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</si>
  <si>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</si>
  <si>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</si>
  <si>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</si>
  <si>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</si>
  <si>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</si>
  <si>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</si>
  <si>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</si>
  <si>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</si>
  <si>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</si>
  <si>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</si>
  <si>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</si>
  <si>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</si>
  <si>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</si>
  <si>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</si>
  <si>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</si>
  <si>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MVH01</t>
  </si>
  <si>
    <t>MVH02</t>
  </si>
  <si>
    <t>MVH03</t>
  </si>
  <si>
    <t>MVH04</t>
  </si>
  <si>
    <t>MVH05</t>
  </si>
  <si>
    <t>MVH06</t>
  </si>
  <si>
    <t>MVH07</t>
  </si>
  <si>
    <t>MVH08</t>
  </si>
  <si>
    <t>MVH09</t>
  </si>
  <si>
    <t>MVH10</t>
  </si>
  <si>
    <t>MVH11</t>
  </si>
  <si>
    <t>MVH12</t>
  </si>
  <si>
    <t>MVH13</t>
  </si>
  <si>
    <t>MVH14</t>
  </si>
  <si>
    <t>MVH15</t>
  </si>
  <si>
    <t>MVH16</t>
  </si>
  <si>
    <t>Kiểm tra</t>
  </si>
  <si>
    <t>CHƯƠNG TRÌNH CĐNN NGÀNH 
KẾ TOÁN DOANH NGHIỆP</t>
  </si>
  <si>
    <t xml:space="preserve">Lý thuyết </t>
  </si>
  <si>
    <t>Thực hành</t>
  </si>
  <si>
    <t>6(6,0)</t>
  </si>
  <si>
    <t>4(4,0)</t>
  </si>
  <si>
    <t>Nguyên lý  thống kê</t>
  </si>
  <si>
    <t>Lý thuyết kế toán</t>
  </si>
  <si>
    <t>Toán kinh tế</t>
  </si>
  <si>
    <t>Kế toán thuế</t>
  </si>
  <si>
    <t>Kế toán doanh nghiệp1</t>
  </si>
  <si>
    <t>Kế toán doanh nghiệp 2</t>
  </si>
  <si>
    <t>Kế toán doanh nghiệp 3</t>
  </si>
  <si>
    <t>Kế toán quản trị</t>
  </si>
  <si>
    <t>Kế toán mô phỏng trong DNSX</t>
  </si>
  <si>
    <t>Kế toán mô phỏng trong DN thương mại</t>
  </si>
  <si>
    <t>Thực hành trên phần mềm kế toán 1</t>
  </si>
  <si>
    <t>Thực hành trên phần mềm kế toán 2</t>
  </si>
  <si>
    <t>Marketing</t>
  </si>
  <si>
    <t>Kế toán thương mại dịch vụ</t>
  </si>
  <si>
    <t>6(4,2)</t>
  </si>
  <si>
    <t>1(1,0)</t>
  </si>
  <si>
    <t xml:space="preserve">Thực hành trên phần mềm kế toán </t>
  </si>
  <si>
    <t>5(3,2)</t>
  </si>
  <si>
    <t>Tài chính doanh nghiệp</t>
  </si>
  <si>
    <t>Phân tích hoạt động kinh doanh</t>
  </si>
  <si>
    <t>Kế toán doanh nghiệp 1</t>
  </si>
  <si>
    <t>6(0,6)</t>
  </si>
  <si>
    <t>CHƯƠNG TRÌNH TRUNG CẤP 1,5 NĂM NGÀNH 
KẾ TOÁN DOANH NGHIỆP</t>
  </si>
  <si>
    <t>CHƯƠNG TRÌNH TRUNG CẤP 2 NĂM NGÀNH 
KẾ TOÁN DOANH NGHIỆP</t>
  </si>
  <si>
    <t>CHƯƠNG TRÌNH TRUNG CẤP 3 NĂM NGÀNH 
KẾ TOÁN DOANH NGHIỆP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</si>
</sst>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.VnTime"/>
      <family val="2"/>
    </font>
    <font>
      <i/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4"/>
      <color rgb="FF000000"/>
      <name val=".VnTime"/>
      <family val="2"/>
    </font>
    <font>
      <sz val="9"/>
      <color indexed="81"/>
      <name val="Tahoma"/>
    </font>
    <font>
      <b/>
      <sz val="9"/>
      <color indexed="81"/>
      <name val="Tahoma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name val="Times New Roman"/>
      <family val="1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70">
    <xf numFmtId="0" fontId="0" fillId="0" borderId="0" xfId="0"/>
    <xf numFmtId="0" fontId="4" fillId="0" borderId="3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1" fontId="0" fillId="0" borderId="0" xfId="0" applyNumberFormat="1"/>
    <xf numFmtId="0" fontId="5" fillId="3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/>
    </xf>
    <xf numFmtId="9" fontId="12" fillId="5" borderId="0" xfId="0" applyNumberFormat="1" applyFont="1" applyFill="1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6" borderId="6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vertical="center" wrapText="1"/>
    </xf>
    <xf numFmtId="164" fontId="0" fillId="0" borderId="0" xfId="1" applyNumberFormat="1" applyFont="1"/>
    <xf numFmtId="164" fontId="1" fillId="0" borderId="16" xfId="1" applyNumberFormat="1" applyFont="1" applyBorder="1" applyAlignment="1">
      <alignment horizontal="center" vertical="center" wrapText="1"/>
    </xf>
    <xf numFmtId="164" fontId="1" fillId="0" borderId="5" xfId="1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164" fontId="1" fillId="2" borderId="14" xfId="1" applyNumberFormat="1" applyFont="1" applyFill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164" fontId="2" fillId="0" borderId="15" xfId="1" applyNumberFormat="1" applyFont="1" applyBorder="1" applyAlignment="1">
      <alignment horizontal="center" vertical="center" wrapText="1"/>
    </xf>
    <xf numFmtId="164" fontId="1" fillId="2" borderId="6" xfId="1" applyNumberFormat="1" applyFont="1" applyFill="1" applyBorder="1" applyAlignment="1">
      <alignment horizontal="center" vertical="center" wrapText="1"/>
    </xf>
    <xf numFmtId="164" fontId="2" fillId="3" borderId="6" xfId="1" applyNumberFormat="1" applyFont="1" applyFill="1" applyBorder="1" applyAlignment="1">
      <alignment horizontal="center" vertical="center" wrapText="1"/>
    </xf>
    <xf numFmtId="164" fontId="7" fillId="0" borderId="15" xfId="1" applyNumberFormat="1" applyFont="1" applyFill="1" applyBorder="1" applyAlignment="1">
      <alignment horizontal="center" vertical="center" wrapText="1"/>
    </xf>
    <xf numFmtId="164" fontId="7" fillId="0" borderId="6" xfId="1" applyNumberFormat="1" applyFont="1" applyFill="1" applyBorder="1" applyAlignment="1">
      <alignment horizontal="center" vertical="center" wrapText="1"/>
    </xf>
    <xf numFmtId="164" fontId="1" fillId="4" borderId="6" xfId="1" applyNumberFormat="1" applyFont="1" applyFill="1" applyBorder="1" applyAlignment="1">
      <alignment horizontal="center" vertical="center" wrapText="1"/>
    </xf>
    <xf numFmtId="164" fontId="11" fillId="2" borderId="10" xfId="1" applyNumberFormat="1" applyFont="1" applyFill="1" applyBorder="1"/>
    <xf numFmtId="164" fontId="11" fillId="2" borderId="12" xfId="1" applyNumberFormat="1" applyFont="1" applyFill="1" applyBorder="1" applyAlignment="1">
      <alignment horizontal="center"/>
    </xf>
    <xf numFmtId="164" fontId="11" fillId="5" borderId="10" xfId="1" applyNumberFormat="1" applyFont="1" applyFill="1" applyBorder="1"/>
    <xf numFmtId="164" fontId="12" fillId="5" borderId="10" xfId="1" applyNumberFormat="1" applyFont="1" applyFill="1" applyBorder="1"/>
    <xf numFmtId="164" fontId="11" fillId="5" borderId="12" xfId="1" applyNumberFormat="1" applyFont="1" applyFill="1" applyBorder="1"/>
    <xf numFmtId="164" fontId="12" fillId="5" borderId="0" xfId="1" applyNumberFormat="1" applyFont="1" applyFill="1"/>
    <xf numFmtId="164" fontId="2" fillId="0" borderId="11" xfId="1" applyNumberFormat="1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center" vertical="center" wrapText="1"/>
    </xf>
    <xf numFmtId="164" fontId="6" fillId="3" borderId="6" xfId="1" applyNumberFormat="1" applyFont="1" applyFill="1" applyBorder="1" applyAlignment="1">
      <alignment horizontal="center" vertical="center" wrapText="1"/>
    </xf>
    <xf numFmtId="164" fontId="1" fillId="4" borderId="11" xfId="1" applyNumberFormat="1" applyFont="1" applyFill="1" applyBorder="1" applyAlignment="1">
      <alignment horizontal="center" vertical="center" wrapText="1"/>
    </xf>
    <xf numFmtId="164" fontId="1" fillId="3" borderId="6" xfId="1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164" fontId="1" fillId="0" borderId="18" xfId="1" applyNumberFormat="1" applyFont="1" applyBorder="1" applyAlignment="1">
      <alignment horizontal="center" vertical="center" wrapText="1"/>
    </xf>
    <xf numFmtId="164" fontId="1" fillId="0" borderId="10" xfId="1" applyNumberFormat="1" applyFont="1" applyBorder="1" applyAlignment="1">
      <alignment horizontal="center" vertical="center" wrapText="1"/>
    </xf>
    <xf numFmtId="164" fontId="2" fillId="6" borderId="6" xfId="1" applyNumberFormat="1" applyFont="1" applyFill="1" applyBorder="1" applyAlignment="1">
      <alignment horizontal="center" vertical="center" wrapText="1"/>
    </xf>
    <xf numFmtId="164" fontId="1" fillId="6" borderId="6" xfId="1" applyNumberFormat="1" applyFont="1" applyFill="1" applyBorder="1" applyAlignment="1">
      <alignment horizontal="center" vertical="center" wrapText="1"/>
    </xf>
    <xf numFmtId="164" fontId="1" fillId="0" borderId="0" xfId="1" applyNumberFormat="1" applyFont="1" applyBorder="1" applyAlignment="1">
      <alignment vertical="center" wrapText="1"/>
    </xf>
    <xf numFmtId="164" fontId="1" fillId="0" borderId="19" xfId="1" applyNumberFormat="1" applyFont="1" applyBorder="1" applyAlignment="1">
      <alignment horizontal="center" vertical="center" wrapText="1"/>
    </xf>
    <xf numFmtId="164" fontId="2" fillId="6" borderId="9" xfId="1" applyNumberFormat="1" applyFont="1" applyFill="1" applyBorder="1" applyAlignment="1">
      <alignment vertical="center" wrapText="1"/>
    </xf>
    <xf numFmtId="164" fontId="1" fillId="2" borderId="17" xfId="1" applyNumberFormat="1" applyFont="1" applyFill="1" applyBorder="1" applyAlignment="1">
      <alignment horizontal="center" vertical="center" wrapText="1"/>
    </xf>
    <xf numFmtId="164" fontId="2" fillId="6" borderId="10" xfId="1" applyNumberFormat="1" applyFont="1" applyFill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11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horizontal="left" vertical="center" wrapText="1"/>
    </xf>
    <xf numFmtId="164" fontId="6" fillId="3" borderId="6" xfId="1" applyNumberFormat="1" applyFont="1" applyFill="1" applyBorder="1" applyAlignment="1">
      <alignment vertical="center" wrapText="1"/>
    </xf>
    <xf numFmtId="0" fontId="10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164" fontId="1" fillId="0" borderId="2" xfId="1" applyNumberFormat="1" applyFont="1" applyBorder="1" applyAlignment="1">
      <alignment horizontal="center" vertical="center" wrapText="1"/>
    </xf>
    <xf numFmtId="164" fontId="1" fillId="0" borderId="9" xfId="1" applyNumberFormat="1" applyFont="1" applyBorder="1" applyAlignment="1">
      <alignment horizontal="center" vertical="center" wrapText="1"/>
    </xf>
    <xf numFmtId="164" fontId="1" fillId="0" borderId="7" xfId="1" applyNumberFormat="1" applyFont="1" applyBorder="1" applyAlignment="1">
      <alignment horizontal="center" vertical="center" wrapText="1"/>
    </xf>
    <xf numFmtId="164" fontId="1" fillId="0" borderId="4" xfId="1" applyNumberFormat="1" applyFont="1" applyBorder="1" applyAlignment="1">
      <alignment horizontal="center" vertical="center" wrapText="1"/>
    </xf>
    <xf numFmtId="164" fontId="1" fillId="0" borderId="5" xfId="1" applyNumberFormat="1" applyFont="1" applyBorder="1" applyAlignment="1">
      <alignment horizontal="center" vertical="center" wrapText="1"/>
    </xf>
    <xf numFmtId="164" fontId="11" fillId="5" borderId="10" xfId="1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45"/>
  <sheetViews>
    <sheetView tabSelected="1" topLeftCell="B1" workbookViewId="0">
      <selection activeCell="I37" sqref="I37"/>
    </sheetView>
  </sheetViews>
  <sheetFormatPr defaultRowHeight="15" x14ac:dyDescent="0.25"/>
  <cols>
    <col min="2" max="2" width="8.85546875" customWidth="1"/>
    <col min="3" max="3" width="42.28515625" customWidth="1"/>
    <col min="4" max="4" width="13.5703125" style="23" customWidth="1"/>
    <col min="5" max="6" width="13.5703125" style="23" hidden="1" customWidth="1"/>
    <col min="7" max="7" width="12.5703125" style="23" customWidth="1"/>
    <col min="8" max="8" width="13" style="23" bestFit="1" customWidth="1"/>
    <col min="9" max="9" width="15.7109375" style="23" customWidth="1"/>
    <col min="10" max="10" width="13.140625" style="23" customWidth="1"/>
  </cols>
  <sheetData>
    <row r="1" spans="2:12" ht="50.25" customHeight="1" x14ac:dyDescent="0.35">
      <c r="B1" s="60" t="s">
        <v>106</v>
      </c>
      <c r="C1" s="60"/>
      <c r="D1" s="60"/>
      <c r="E1" s="60"/>
      <c r="F1" s="60"/>
      <c r="G1" s="60"/>
      <c r="H1" s="60"/>
      <c r="I1" s="60"/>
      <c r="J1" s="60"/>
    </row>
    <row r="2" spans="2:12" ht="15.75" thickBot="1" x14ac:dyDescent="0.3"/>
    <row r="3" spans="2:12" ht="21.75" customHeight="1" thickBot="1" x14ac:dyDescent="0.3">
      <c r="B3" s="61" t="s">
        <v>0</v>
      </c>
      <c r="C3" s="61" t="s">
        <v>1</v>
      </c>
      <c r="D3" s="63" t="s">
        <v>2</v>
      </c>
      <c r="E3" s="63" t="s">
        <v>107</v>
      </c>
      <c r="F3" s="63" t="s">
        <v>108</v>
      </c>
      <c r="G3" s="65" t="s">
        <v>3</v>
      </c>
      <c r="H3" s="66"/>
      <c r="I3" s="66"/>
      <c r="J3" s="67"/>
    </row>
    <row r="4" spans="2:12" ht="17.25" thickBot="1" x14ac:dyDescent="0.3">
      <c r="B4" s="62"/>
      <c r="C4" s="62"/>
      <c r="D4" s="64"/>
      <c r="E4" s="64"/>
      <c r="F4" s="64"/>
      <c r="G4" s="63" t="s">
        <v>67</v>
      </c>
      <c r="H4" s="65" t="s">
        <v>4</v>
      </c>
      <c r="I4" s="66"/>
      <c r="J4" s="67"/>
    </row>
    <row r="5" spans="2:12" ht="80.25" customHeight="1" x14ac:dyDescent="0.25">
      <c r="B5" s="62"/>
      <c r="C5" s="62"/>
      <c r="D5" s="64"/>
      <c r="E5" s="64"/>
      <c r="F5" s="64"/>
      <c r="G5" s="64"/>
      <c r="H5" s="24" t="s">
        <v>5</v>
      </c>
      <c r="I5" s="25" t="s">
        <v>6</v>
      </c>
      <c r="J5" s="26" t="s">
        <v>105</v>
      </c>
    </row>
    <row r="6" spans="2:12" ht="42" customHeight="1" thickBot="1" x14ac:dyDescent="0.3">
      <c r="B6" s="21" t="s">
        <v>7</v>
      </c>
      <c r="C6" s="22" t="s">
        <v>8</v>
      </c>
      <c r="D6" s="27">
        <v>25</v>
      </c>
      <c r="E6" s="27"/>
      <c r="F6" s="27"/>
      <c r="G6" s="27">
        <f>SUBTOTAL(9,G7:G13)</f>
        <v>450</v>
      </c>
      <c r="H6" s="27">
        <f t="shared" ref="H6:J6" si="0">SUBTOTAL(9,H7:H13)</f>
        <v>288</v>
      </c>
      <c r="I6" s="27">
        <f t="shared" si="0"/>
        <v>150</v>
      </c>
      <c r="J6" s="27">
        <f t="shared" si="0"/>
        <v>12</v>
      </c>
      <c r="K6">
        <f>SUM(G7:G13)</f>
        <v>450</v>
      </c>
    </row>
    <row r="7" spans="2:12" ht="24" customHeight="1" thickBot="1" x14ac:dyDescent="0.3">
      <c r="B7" s="1" t="s">
        <v>9</v>
      </c>
      <c r="C7" s="15" t="s">
        <v>10</v>
      </c>
      <c r="D7" s="28" t="s">
        <v>109</v>
      </c>
      <c r="E7" s="28" t="str">
        <f>MID(D7,3,1)</f>
        <v>6</v>
      </c>
      <c r="F7" s="28" t="str">
        <f>MID(D7,5,1)</f>
        <v>0</v>
      </c>
      <c r="G7" s="28">
        <f t="shared" ref="G7:G13" si="1">SUM(H7:J7)</f>
        <v>90</v>
      </c>
      <c r="H7" s="29">
        <f>IF(E7&lt;&gt;"0",E7*15-J7,E7*15)</f>
        <v>88</v>
      </c>
      <c r="I7" s="28">
        <f>F7*30</f>
        <v>0</v>
      </c>
      <c r="J7" s="28">
        <f>IF(E7&lt;&gt;"0",2,0)</f>
        <v>2</v>
      </c>
    </row>
    <row r="8" spans="2:12" ht="21" customHeight="1" thickBot="1" x14ac:dyDescent="0.3">
      <c r="B8" s="1" t="s">
        <v>11</v>
      </c>
      <c r="C8" s="16" t="s">
        <v>12</v>
      </c>
      <c r="D8" s="28" t="s">
        <v>61</v>
      </c>
      <c r="E8" s="28" t="str">
        <f t="shared" ref="E8:E13" si="2">MID(D8,3,1)</f>
        <v>2</v>
      </c>
      <c r="F8" s="28" t="str">
        <f t="shared" ref="F8:F13" si="3">MID(D8,5,1)</f>
        <v>0</v>
      </c>
      <c r="G8" s="28">
        <f t="shared" si="1"/>
        <v>30</v>
      </c>
      <c r="H8" s="29">
        <f t="shared" ref="H8:H13" si="4">IF(E8&lt;&gt;"0",E8*15-J8,E8*15)</f>
        <v>28</v>
      </c>
      <c r="I8" s="28">
        <f t="shared" ref="I8:I13" si="5">F8*30</f>
        <v>0</v>
      </c>
      <c r="J8" s="28">
        <f t="shared" ref="J8:J13" si="6">IF(E8&lt;&gt;"0",2,0)</f>
        <v>2</v>
      </c>
    </row>
    <row r="9" spans="2:12" ht="17.25" thickBot="1" x14ac:dyDescent="0.3">
      <c r="B9" s="1" t="s">
        <v>13</v>
      </c>
      <c r="C9" s="20" t="s">
        <v>14</v>
      </c>
      <c r="D9" s="28" t="s">
        <v>56</v>
      </c>
      <c r="E9" s="28" t="str">
        <f t="shared" si="2"/>
        <v>0</v>
      </c>
      <c r="F9" s="28" t="str">
        <f t="shared" si="3"/>
        <v>2</v>
      </c>
      <c r="G9" s="28">
        <f t="shared" si="1"/>
        <v>60</v>
      </c>
      <c r="H9" s="29">
        <f t="shared" si="4"/>
        <v>0</v>
      </c>
      <c r="I9" s="28">
        <f t="shared" si="5"/>
        <v>60</v>
      </c>
      <c r="J9" s="28">
        <f t="shared" si="6"/>
        <v>0</v>
      </c>
    </row>
    <row r="10" spans="2:12" ht="29.25" customHeight="1" thickBot="1" x14ac:dyDescent="0.3">
      <c r="B10" s="1" t="s">
        <v>15</v>
      </c>
      <c r="C10" s="16" t="s">
        <v>16</v>
      </c>
      <c r="D10" s="28" t="s">
        <v>51</v>
      </c>
      <c r="E10" s="28" t="str">
        <f t="shared" si="2"/>
        <v>3</v>
      </c>
      <c r="F10" s="28" t="str">
        <f t="shared" si="3"/>
        <v>1</v>
      </c>
      <c r="G10" s="28">
        <f t="shared" si="1"/>
        <v>75</v>
      </c>
      <c r="H10" s="29">
        <f t="shared" si="4"/>
        <v>43</v>
      </c>
      <c r="I10" s="28">
        <f t="shared" si="5"/>
        <v>30</v>
      </c>
      <c r="J10" s="28">
        <f t="shared" si="6"/>
        <v>2</v>
      </c>
    </row>
    <row r="11" spans="2:12" ht="24.75" customHeight="1" thickBot="1" x14ac:dyDescent="0.3">
      <c r="B11" s="1" t="s">
        <v>17</v>
      </c>
      <c r="C11" s="16" t="s">
        <v>18</v>
      </c>
      <c r="D11" s="28" t="s">
        <v>52</v>
      </c>
      <c r="E11" s="28" t="str">
        <f t="shared" si="2"/>
        <v>2</v>
      </c>
      <c r="F11" s="28" t="str">
        <f t="shared" si="3"/>
        <v>2</v>
      </c>
      <c r="G11" s="28">
        <f t="shared" si="1"/>
        <v>90</v>
      </c>
      <c r="H11" s="29">
        <f t="shared" si="4"/>
        <v>28</v>
      </c>
      <c r="I11" s="28">
        <f t="shared" si="5"/>
        <v>60</v>
      </c>
      <c r="J11" s="28">
        <f t="shared" si="6"/>
        <v>2</v>
      </c>
    </row>
    <row r="12" spans="2:12" ht="21.75" customHeight="1" thickBot="1" x14ac:dyDescent="0.3">
      <c r="B12" s="1" t="s">
        <v>19</v>
      </c>
      <c r="C12" s="16" t="s">
        <v>20</v>
      </c>
      <c r="D12" s="28" t="s">
        <v>110</v>
      </c>
      <c r="E12" s="28" t="str">
        <f t="shared" si="2"/>
        <v>4</v>
      </c>
      <c r="F12" s="28" t="str">
        <f t="shared" si="3"/>
        <v>0</v>
      </c>
      <c r="G12" s="28">
        <f t="shared" si="1"/>
        <v>60</v>
      </c>
      <c r="H12" s="29">
        <f t="shared" si="4"/>
        <v>58</v>
      </c>
      <c r="I12" s="28">
        <f t="shared" si="5"/>
        <v>0</v>
      </c>
      <c r="J12" s="28">
        <f t="shared" si="6"/>
        <v>2</v>
      </c>
    </row>
    <row r="13" spans="2:12" ht="21.75" customHeight="1" thickBot="1" x14ac:dyDescent="0.3">
      <c r="B13" s="1" t="s">
        <v>21</v>
      </c>
      <c r="C13" s="16" t="s">
        <v>22</v>
      </c>
      <c r="D13" s="41" t="s">
        <v>60</v>
      </c>
      <c r="E13" s="28" t="str">
        <f t="shared" si="2"/>
        <v>3</v>
      </c>
      <c r="F13" s="28" t="str">
        <f t="shared" si="3"/>
        <v>0</v>
      </c>
      <c r="G13" s="28">
        <f t="shared" si="1"/>
        <v>45</v>
      </c>
      <c r="H13" s="29">
        <f t="shared" si="4"/>
        <v>43</v>
      </c>
      <c r="I13" s="28">
        <f t="shared" si="5"/>
        <v>0</v>
      </c>
      <c r="J13" s="28">
        <f t="shared" si="6"/>
        <v>2</v>
      </c>
    </row>
    <row r="14" spans="2:12" ht="34.5" customHeight="1" thickBot="1" x14ac:dyDescent="0.3">
      <c r="B14" s="10" t="s">
        <v>53</v>
      </c>
      <c r="C14" s="4" t="s">
        <v>62</v>
      </c>
      <c r="D14" s="30">
        <f>SUBTOTAL(9,D15:D36)</f>
        <v>65</v>
      </c>
      <c r="E14" s="30">
        <f t="shared" ref="E14:J14" si="7">SUBTOTAL(9,E15:E36)</f>
        <v>0</v>
      </c>
      <c r="F14" s="30">
        <f t="shared" si="7"/>
        <v>0</v>
      </c>
      <c r="G14" s="30">
        <f t="shared" si="7"/>
        <v>1470</v>
      </c>
      <c r="H14" s="30">
        <f t="shared" si="7"/>
        <v>572</v>
      </c>
      <c r="I14" s="30">
        <f t="shared" si="7"/>
        <v>870</v>
      </c>
      <c r="J14" s="30">
        <f t="shared" si="7"/>
        <v>28</v>
      </c>
      <c r="K14" s="8">
        <f>SUM(G16:G21,G23:G32,G34:G36)</f>
        <v>1470</v>
      </c>
      <c r="L14" s="8">
        <f>SUM(K15,K22,K33)</f>
        <v>1470</v>
      </c>
    </row>
    <row r="15" spans="2:12" ht="34.5" customHeight="1" thickBot="1" x14ac:dyDescent="0.3">
      <c r="B15" s="9" t="s">
        <v>23</v>
      </c>
      <c r="C15" s="5" t="s">
        <v>24</v>
      </c>
      <c r="D15" s="31">
        <v>18</v>
      </c>
      <c r="E15" s="31"/>
      <c r="F15" s="31"/>
      <c r="G15" s="31">
        <f>SUBTOTAL(9,G16:G21)</f>
        <v>270</v>
      </c>
      <c r="H15" s="31">
        <f>SUBTOTAL(9,H16:H21)</f>
        <v>258</v>
      </c>
      <c r="I15" s="31">
        <f t="shared" ref="I15:J15" si="8">SUBTOTAL(9,I16:I21)</f>
        <v>0</v>
      </c>
      <c r="J15" s="31">
        <f t="shared" si="8"/>
        <v>12</v>
      </c>
      <c r="K15" s="8">
        <f>SUM(G16:G21)</f>
        <v>270</v>
      </c>
    </row>
    <row r="16" spans="2:12" ht="25.5" customHeight="1" thickBot="1" x14ac:dyDescent="0.3">
      <c r="B16" s="1" t="s">
        <v>25</v>
      </c>
      <c r="C16" s="15" t="s">
        <v>26</v>
      </c>
      <c r="D16" s="42" t="s">
        <v>60</v>
      </c>
      <c r="E16" s="28" t="str">
        <f t="shared" ref="E16:E36" si="9">MID(D16,3,1)</f>
        <v>3</v>
      </c>
      <c r="F16" s="28" t="str">
        <f t="shared" ref="F16:F23" si="10">MID(D16,5,1)</f>
        <v>0</v>
      </c>
      <c r="G16" s="28">
        <f>SUM(H16:J16)</f>
        <v>45</v>
      </c>
      <c r="H16" s="29">
        <f t="shared" ref="H16:H21" si="11">IF(E16&lt;&gt;"0",E16*15-J16,E16*15)</f>
        <v>43</v>
      </c>
      <c r="I16" s="33">
        <f t="shared" ref="I16:I21" si="12">F16*30</f>
        <v>0</v>
      </c>
      <c r="J16" s="28">
        <f t="shared" ref="J16:J26" si="13">IF(E16&lt;&gt;"0",2,0)</f>
        <v>2</v>
      </c>
    </row>
    <row r="17" spans="2:11" ht="18.75" thickBot="1" x14ac:dyDescent="0.3">
      <c r="B17" s="1" t="s">
        <v>27</v>
      </c>
      <c r="C17" s="56" t="s">
        <v>129</v>
      </c>
      <c r="D17" s="42" t="s">
        <v>60</v>
      </c>
      <c r="E17" s="28" t="str">
        <f t="shared" si="9"/>
        <v>3</v>
      </c>
      <c r="F17" s="28" t="str">
        <f t="shared" si="10"/>
        <v>0</v>
      </c>
      <c r="G17" s="28">
        <f>SUM($H17:$J17)</f>
        <v>45</v>
      </c>
      <c r="H17" s="29">
        <f t="shared" si="11"/>
        <v>43</v>
      </c>
      <c r="I17" s="33">
        <f t="shared" si="12"/>
        <v>0</v>
      </c>
      <c r="J17" s="28">
        <f t="shared" si="13"/>
        <v>2</v>
      </c>
    </row>
    <row r="18" spans="2:11" ht="18.75" thickBot="1" x14ac:dyDescent="0.3">
      <c r="B18" s="1" t="s">
        <v>28</v>
      </c>
      <c r="C18" s="16" t="s">
        <v>29</v>
      </c>
      <c r="D18" s="42" t="s">
        <v>60</v>
      </c>
      <c r="E18" s="28" t="str">
        <f t="shared" si="9"/>
        <v>3</v>
      </c>
      <c r="F18" s="28" t="str">
        <f t="shared" si="10"/>
        <v>0</v>
      </c>
      <c r="G18" s="28">
        <f>SUM($H18:$J18)</f>
        <v>45</v>
      </c>
      <c r="H18" s="29">
        <f t="shared" si="11"/>
        <v>43</v>
      </c>
      <c r="I18" s="33">
        <f t="shared" si="12"/>
        <v>0</v>
      </c>
      <c r="J18" s="28">
        <f t="shared" si="13"/>
        <v>2</v>
      </c>
    </row>
    <row r="19" spans="2:11" ht="18.75" thickBot="1" x14ac:dyDescent="0.3">
      <c r="B19" s="1" t="s">
        <v>30</v>
      </c>
      <c r="C19" s="16" t="s">
        <v>111</v>
      </c>
      <c r="D19" s="42" t="s">
        <v>60</v>
      </c>
      <c r="E19" s="28" t="str">
        <f t="shared" si="9"/>
        <v>3</v>
      </c>
      <c r="F19" s="28" t="str">
        <f t="shared" si="10"/>
        <v>0</v>
      </c>
      <c r="G19" s="28">
        <f>SUM($H19:$J19)</f>
        <v>45</v>
      </c>
      <c r="H19" s="29">
        <f t="shared" si="11"/>
        <v>43</v>
      </c>
      <c r="I19" s="33">
        <f t="shared" si="12"/>
        <v>0</v>
      </c>
      <c r="J19" s="28">
        <f t="shared" si="13"/>
        <v>2</v>
      </c>
    </row>
    <row r="20" spans="2:11" ht="18.75" thickBot="1" x14ac:dyDescent="0.3">
      <c r="B20" s="1" t="s">
        <v>31</v>
      </c>
      <c r="C20" s="16" t="s">
        <v>112</v>
      </c>
      <c r="D20" s="42" t="s">
        <v>60</v>
      </c>
      <c r="E20" s="28" t="str">
        <f t="shared" si="9"/>
        <v>3</v>
      </c>
      <c r="F20" s="28" t="str">
        <f t="shared" si="10"/>
        <v>0</v>
      </c>
      <c r="G20" s="28">
        <f>SUM($H20:$J20)</f>
        <v>45</v>
      </c>
      <c r="H20" s="29">
        <f t="shared" si="11"/>
        <v>43</v>
      </c>
      <c r="I20" s="33">
        <f t="shared" si="12"/>
        <v>0</v>
      </c>
      <c r="J20" s="28">
        <f t="shared" si="13"/>
        <v>2</v>
      </c>
    </row>
    <row r="21" spans="2:11" ht="18.75" thickBot="1" x14ac:dyDescent="0.3">
      <c r="B21" s="1" t="s">
        <v>32</v>
      </c>
      <c r="C21" s="56" t="s">
        <v>123</v>
      </c>
      <c r="D21" s="42" t="s">
        <v>60</v>
      </c>
      <c r="E21" s="28" t="str">
        <f t="shared" si="9"/>
        <v>3</v>
      </c>
      <c r="F21" s="28" t="str">
        <f t="shared" si="10"/>
        <v>0</v>
      </c>
      <c r="G21" s="28">
        <f>SUM($H21:$J21)</f>
        <v>45</v>
      </c>
      <c r="H21" s="29">
        <f t="shared" si="11"/>
        <v>43</v>
      </c>
      <c r="I21" s="33">
        <f t="shared" si="12"/>
        <v>0</v>
      </c>
      <c r="J21" s="28">
        <f t="shared" si="13"/>
        <v>2</v>
      </c>
    </row>
    <row r="22" spans="2:11" ht="30.75" customHeight="1" thickBot="1" x14ac:dyDescent="0.3">
      <c r="B22" s="3" t="s">
        <v>33</v>
      </c>
      <c r="C22" s="5" t="s">
        <v>34</v>
      </c>
      <c r="D22" s="43">
        <v>39</v>
      </c>
      <c r="E22" s="43"/>
      <c r="F22" s="43"/>
      <c r="G22" s="45">
        <f>SUBTOTAL(9,G23:G32)</f>
        <v>1065</v>
      </c>
      <c r="H22" s="45">
        <f>SUBTOTAL(9,H23:H32)</f>
        <v>215</v>
      </c>
      <c r="I22" s="45">
        <f t="shared" ref="I22:J22" si="14">SUBTOTAL(9,I23:I32)</f>
        <v>840</v>
      </c>
      <c r="J22" s="45">
        <f t="shared" si="14"/>
        <v>10</v>
      </c>
      <c r="K22" s="8">
        <f>SUM(G23:G32)</f>
        <v>1065</v>
      </c>
    </row>
    <row r="23" spans="2:11" ht="27.75" customHeight="1" thickBot="1" x14ac:dyDescent="0.3">
      <c r="B23" s="1" t="s">
        <v>35</v>
      </c>
      <c r="C23" s="15" t="s">
        <v>114</v>
      </c>
      <c r="D23" s="41" t="s">
        <v>60</v>
      </c>
      <c r="E23" s="28" t="str">
        <f t="shared" si="9"/>
        <v>3</v>
      </c>
      <c r="F23" s="28" t="str">
        <f t="shared" si="10"/>
        <v>0</v>
      </c>
      <c r="G23" s="28">
        <f>SUM($H23:$J23)</f>
        <v>45</v>
      </c>
      <c r="H23" s="29">
        <f t="shared" ref="H23:H36" si="15">IF(E23&lt;&gt;"0",E23*15-J23,E23*15)</f>
        <v>43</v>
      </c>
      <c r="I23" s="33">
        <f t="shared" ref="I23" si="16">F23*30</f>
        <v>0</v>
      </c>
      <c r="J23" s="28">
        <f t="shared" si="13"/>
        <v>2</v>
      </c>
    </row>
    <row r="24" spans="2:11" ht="31.5" customHeight="1" thickBot="1" x14ac:dyDescent="0.3">
      <c r="B24" s="1" t="s">
        <v>36</v>
      </c>
      <c r="C24" s="56" t="s">
        <v>115</v>
      </c>
      <c r="D24" s="42" t="s">
        <v>125</v>
      </c>
      <c r="E24" s="28" t="str">
        <f t="shared" si="9"/>
        <v>4</v>
      </c>
      <c r="F24" s="28" t="str">
        <f t="shared" ref="F24:F32" si="17">MID(D24,5,1)</f>
        <v>2</v>
      </c>
      <c r="G24" s="28">
        <f t="shared" ref="G24:G36" si="18">SUM($H24:$J24)</f>
        <v>120</v>
      </c>
      <c r="H24" s="29">
        <f t="shared" si="15"/>
        <v>58</v>
      </c>
      <c r="I24" s="33">
        <f t="shared" ref="I24:I26" si="19">F24*30</f>
        <v>60</v>
      </c>
      <c r="J24" s="28">
        <f t="shared" si="13"/>
        <v>2</v>
      </c>
    </row>
    <row r="25" spans="2:11" ht="33.75" customHeight="1" thickBot="1" x14ac:dyDescent="0.3">
      <c r="B25" s="1" t="s">
        <v>37</v>
      </c>
      <c r="C25" s="16" t="s">
        <v>116</v>
      </c>
      <c r="D25" s="42" t="s">
        <v>125</v>
      </c>
      <c r="E25" s="28" t="str">
        <f t="shared" si="9"/>
        <v>4</v>
      </c>
      <c r="F25" s="28" t="str">
        <f t="shared" si="17"/>
        <v>2</v>
      </c>
      <c r="G25" s="28">
        <f t="shared" si="18"/>
        <v>120</v>
      </c>
      <c r="H25" s="29">
        <f t="shared" si="15"/>
        <v>58</v>
      </c>
      <c r="I25" s="33">
        <f t="shared" si="19"/>
        <v>60</v>
      </c>
      <c r="J25" s="28">
        <f t="shared" si="13"/>
        <v>2</v>
      </c>
    </row>
    <row r="26" spans="2:11" ht="34.5" customHeight="1" thickBot="1" x14ac:dyDescent="0.3">
      <c r="B26" s="1" t="s">
        <v>38</v>
      </c>
      <c r="C26" s="16" t="s">
        <v>117</v>
      </c>
      <c r="D26" s="42" t="s">
        <v>66</v>
      </c>
      <c r="E26" s="28" t="str">
        <f t="shared" si="9"/>
        <v>1</v>
      </c>
      <c r="F26" s="28" t="str">
        <f t="shared" si="17"/>
        <v>2</v>
      </c>
      <c r="G26" s="28">
        <f t="shared" si="18"/>
        <v>75</v>
      </c>
      <c r="H26" s="29">
        <f t="shared" si="15"/>
        <v>13</v>
      </c>
      <c r="I26" s="33">
        <f t="shared" si="19"/>
        <v>60</v>
      </c>
      <c r="J26" s="28">
        <f t="shared" si="13"/>
        <v>2</v>
      </c>
    </row>
    <row r="27" spans="2:11" ht="30.75" customHeight="1" thickBot="1" x14ac:dyDescent="0.3">
      <c r="B27" s="1" t="s">
        <v>39</v>
      </c>
      <c r="C27" s="16" t="s">
        <v>118</v>
      </c>
      <c r="D27" s="42" t="s">
        <v>60</v>
      </c>
      <c r="E27" s="28" t="str">
        <f t="shared" si="9"/>
        <v>3</v>
      </c>
      <c r="F27" s="28" t="str">
        <f t="shared" si="17"/>
        <v>0</v>
      </c>
      <c r="G27" s="28">
        <f t="shared" si="18"/>
        <v>45</v>
      </c>
      <c r="H27" s="29">
        <f t="shared" si="15"/>
        <v>43</v>
      </c>
      <c r="I27" s="33">
        <f t="shared" ref="I27:I31" si="20">F27*30</f>
        <v>0</v>
      </c>
      <c r="J27" s="28">
        <f t="shared" ref="J27:J32" si="21">IF(E27&lt;&gt;"0",2,0)</f>
        <v>2</v>
      </c>
    </row>
    <row r="28" spans="2:11" ht="24.75" customHeight="1" thickBot="1" x14ac:dyDescent="0.3">
      <c r="B28" s="1" t="s">
        <v>40</v>
      </c>
      <c r="C28" s="16" t="s">
        <v>119</v>
      </c>
      <c r="D28" s="42" t="s">
        <v>55</v>
      </c>
      <c r="E28" s="28" t="str">
        <f t="shared" si="9"/>
        <v>0</v>
      </c>
      <c r="F28" s="28" t="str">
        <f t="shared" si="17"/>
        <v>3</v>
      </c>
      <c r="G28" s="28">
        <f t="shared" si="18"/>
        <v>90</v>
      </c>
      <c r="H28" s="29">
        <f t="shared" si="15"/>
        <v>0</v>
      </c>
      <c r="I28" s="33">
        <f t="shared" si="20"/>
        <v>90</v>
      </c>
      <c r="J28" s="28">
        <f t="shared" si="21"/>
        <v>0</v>
      </c>
    </row>
    <row r="29" spans="2:11" ht="31.5" customHeight="1" thickBot="1" x14ac:dyDescent="0.3">
      <c r="B29" s="1" t="s">
        <v>41</v>
      </c>
      <c r="C29" s="16" t="s">
        <v>120</v>
      </c>
      <c r="D29" s="42" t="s">
        <v>55</v>
      </c>
      <c r="E29" s="28" t="str">
        <f t="shared" si="9"/>
        <v>0</v>
      </c>
      <c r="F29" s="28" t="str">
        <f t="shared" si="17"/>
        <v>3</v>
      </c>
      <c r="G29" s="28">
        <f t="shared" si="18"/>
        <v>90</v>
      </c>
      <c r="H29" s="29">
        <f t="shared" si="15"/>
        <v>0</v>
      </c>
      <c r="I29" s="33">
        <f t="shared" si="20"/>
        <v>90</v>
      </c>
      <c r="J29" s="28">
        <f t="shared" si="21"/>
        <v>0</v>
      </c>
    </row>
    <row r="30" spans="2:11" ht="31.5" customHeight="1" thickBot="1" x14ac:dyDescent="0.3">
      <c r="B30" s="1" t="s">
        <v>42</v>
      </c>
      <c r="C30" s="16" t="s">
        <v>121</v>
      </c>
      <c r="D30" s="42" t="s">
        <v>56</v>
      </c>
      <c r="E30" s="28" t="str">
        <f t="shared" si="9"/>
        <v>0</v>
      </c>
      <c r="F30" s="28" t="str">
        <f t="shared" si="17"/>
        <v>2</v>
      </c>
      <c r="G30" s="28">
        <f t="shared" si="18"/>
        <v>60</v>
      </c>
      <c r="H30" s="29">
        <f t="shared" si="15"/>
        <v>0</v>
      </c>
      <c r="I30" s="33">
        <f t="shared" si="20"/>
        <v>60</v>
      </c>
      <c r="J30" s="28">
        <f t="shared" si="21"/>
        <v>0</v>
      </c>
    </row>
    <row r="31" spans="2:11" ht="29.25" customHeight="1" thickBot="1" x14ac:dyDescent="0.3">
      <c r="B31" s="1" t="s">
        <v>43</v>
      </c>
      <c r="C31" s="16" t="s">
        <v>122</v>
      </c>
      <c r="D31" s="42" t="s">
        <v>56</v>
      </c>
      <c r="E31" s="28" t="str">
        <f t="shared" si="9"/>
        <v>0</v>
      </c>
      <c r="F31" s="28" t="str">
        <f t="shared" si="17"/>
        <v>2</v>
      </c>
      <c r="G31" s="28">
        <f t="shared" si="18"/>
        <v>60</v>
      </c>
      <c r="H31" s="29">
        <f t="shared" si="15"/>
        <v>0</v>
      </c>
      <c r="I31" s="33">
        <f t="shared" si="20"/>
        <v>60</v>
      </c>
      <c r="J31" s="28">
        <f t="shared" si="21"/>
        <v>0</v>
      </c>
    </row>
    <row r="32" spans="2:11" ht="29.25" customHeight="1" thickBot="1" x14ac:dyDescent="0.3">
      <c r="B32" s="1" t="s">
        <v>44</v>
      </c>
      <c r="C32" s="16" t="s">
        <v>45</v>
      </c>
      <c r="D32" s="42" t="s">
        <v>65</v>
      </c>
      <c r="E32" s="28" t="str">
        <f t="shared" si="9"/>
        <v>0</v>
      </c>
      <c r="F32" s="28" t="str">
        <f t="shared" si="17"/>
        <v>8</v>
      </c>
      <c r="G32" s="28">
        <f t="shared" si="18"/>
        <v>360</v>
      </c>
      <c r="H32" s="29">
        <f t="shared" si="15"/>
        <v>0</v>
      </c>
      <c r="I32" s="33">
        <f>F32*45</f>
        <v>360</v>
      </c>
      <c r="J32" s="28">
        <f t="shared" si="21"/>
        <v>0</v>
      </c>
    </row>
    <row r="33" spans="2:11" ht="42" customHeight="1" thickBot="1" x14ac:dyDescent="0.3">
      <c r="B33" s="3" t="s">
        <v>46</v>
      </c>
      <c r="C33" s="5" t="s">
        <v>47</v>
      </c>
      <c r="D33" s="43">
        <v>8</v>
      </c>
      <c r="E33" s="43"/>
      <c r="F33" s="43"/>
      <c r="G33" s="31">
        <f>SUBTOTAL(9,G34:G36)</f>
        <v>135</v>
      </c>
      <c r="H33" s="31">
        <f t="shared" ref="H33:J33" si="22">SUBTOTAL(9,H34:H36)</f>
        <v>99</v>
      </c>
      <c r="I33" s="31">
        <f t="shared" si="22"/>
        <v>30</v>
      </c>
      <c r="J33" s="31">
        <f t="shared" si="22"/>
        <v>6</v>
      </c>
      <c r="K33" s="8">
        <f>SUM(G34:G36)</f>
        <v>135</v>
      </c>
    </row>
    <row r="34" spans="2:11" ht="28.5" customHeight="1" thickBot="1" x14ac:dyDescent="0.3">
      <c r="B34" s="1" t="s">
        <v>63</v>
      </c>
      <c r="C34" s="57" t="s">
        <v>113</v>
      </c>
      <c r="D34" s="28" t="s">
        <v>61</v>
      </c>
      <c r="E34" s="28" t="str">
        <f t="shared" si="9"/>
        <v>2</v>
      </c>
      <c r="F34" s="28" t="str">
        <f t="shared" ref="F34" si="23">MID(D34,5,1)</f>
        <v>0</v>
      </c>
      <c r="G34" s="28">
        <f t="shared" si="18"/>
        <v>30</v>
      </c>
      <c r="H34" s="29">
        <f t="shared" si="15"/>
        <v>28</v>
      </c>
      <c r="I34" s="33">
        <f t="shared" ref="I34" si="24">F34*30</f>
        <v>0</v>
      </c>
      <c r="J34" s="28">
        <f t="shared" ref="J34" si="25">IF(E34&lt;&gt;"0",2,0)</f>
        <v>2</v>
      </c>
    </row>
    <row r="35" spans="2:11" ht="27" customHeight="1" thickBot="1" x14ac:dyDescent="0.3">
      <c r="B35" s="1" t="s">
        <v>48</v>
      </c>
      <c r="C35" s="16" t="s">
        <v>124</v>
      </c>
      <c r="D35" s="28" t="s">
        <v>54</v>
      </c>
      <c r="E35" s="28" t="str">
        <f t="shared" si="9"/>
        <v>2</v>
      </c>
      <c r="F35" s="28" t="str">
        <f t="shared" ref="F35:F36" si="26">MID(D35,5,1)</f>
        <v>1</v>
      </c>
      <c r="G35" s="28">
        <f t="shared" si="18"/>
        <v>60</v>
      </c>
      <c r="H35" s="29">
        <f t="shared" si="15"/>
        <v>28</v>
      </c>
      <c r="I35" s="33">
        <f t="shared" ref="I35:I36" si="27">F35*30</f>
        <v>30</v>
      </c>
      <c r="J35" s="28">
        <f t="shared" ref="J35:J36" si="28">IF(E35&lt;&gt;"0",2,0)</f>
        <v>2</v>
      </c>
    </row>
    <row r="36" spans="2:11" ht="22.5" customHeight="1" thickBot="1" x14ac:dyDescent="0.3">
      <c r="B36" s="1" t="s">
        <v>49</v>
      </c>
      <c r="C36" s="56" t="s">
        <v>130</v>
      </c>
      <c r="D36" s="41" t="s">
        <v>60</v>
      </c>
      <c r="E36" s="28" t="str">
        <f t="shared" si="9"/>
        <v>3</v>
      </c>
      <c r="F36" s="28" t="str">
        <f t="shared" si="26"/>
        <v>0</v>
      </c>
      <c r="G36" s="28">
        <f t="shared" si="18"/>
        <v>45</v>
      </c>
      <c r="H36" s="29">
        <f t="shared" si="15"/>
        <v>43</v>
      </c>
      <c r="I36" s="33">
        <f t="shared" si="27"/>
        <v>0</v>
      </c>
      <c r="J36" s="28">
        <f t="shared" si="28"/>
        <v>2</v>
      </c>
    </row>
    <row r="37" spans="2:11" ht="38.25" customHeight="1" thickBot="1" x14ac:dyDescent="0.3">
      <c r="B37" s="6"/>
      <c r="C37" s="7" t="s">
        <v>50</v>
      </c>
      <c r="D37" s="44">
        <f>D14+D6</f>
        <v>90</v>
      </c>
      <c r="E37" s="34"/>
      <c r="F37" s="34"/>
      <c r="G37" s="34">
        <f>SUBTOTAL(9,G6:G36)</f>
        <v>1920</v>
      </c>
      <c r="H37" s="34">
        <f t="shared" ref="H37:J37" si="29">SUBTOTAL(9,H6:H36)</f>
        <v>860</v>
      </c>
      <c r="I37" s="34">
        <f t="shared" si="29"/>
        <v>1020</v>
      </c>
      <c r="J37" s="34">
        <f t="shared" si="29"/>
        <v>40</v>
      </c>
      <c r="K37" s="8">
        <f>H37+I37+J37</f>
        <v>1920</v>
      </c>
    </row>
    <row r="42" spans="2:11" ht="27.75" customHeight="1" x14ac:dyDescent="0.3">
      <c r="C42" s="11" t="s">
        <v>50</v>
      </c>
      <c r="D42" s="35">
        <v>90</v>
      </c>
      <c r="E42" s="35"/>
      <c r="F42" s="35"/>
      <c r="G42" s="35">
        <f>G37</f>
        <v>1920</v>
      </c>
      <c r="H42" s="36">
        <f>H37</f>
        <v>860</v>
      </c>
      <c r="I42" s="35">
        <f>I37</f>
        <v>1020</v>
      </c>
      <c r="J42" s="35">
        <f>J37</f>
        <v>40</v>
      </c>
      <c r="K42" s="8">
        <f>H42+I42+J42</f>
        <v>1920</v>
      </c>
    </row>
    <row r="43" spans="2:11" ht="23.25" customHeight="1" x14ac:dyDescent="0.3">
      <c r="D43" s="69" t="s">
        <v>57</v>
      </c>
      <c r="E43" s="69"/>
      <c r="F43" s="69"/>
      <c r="G43" s="69"/>
      <c r="H43" s="69"/>
      <c r="I43" s="38">
        <f>I37</f>
        <v>1020</v>
      </c>
    </row>
    <row r="44" spans="2:11" ht="21.75" customHeight="1" x14ac:dyDescent="0.3">
      <c r="D44" s="69" t="s">
        <v>58</v>
      </c>
      <c r="E44" s="69"/>
      <c r="F44" s="69"/>
      <c r="G44" s="69"/>
      <c r="H44" s="69"/>
      <c r="I44" s="38">
        <f>G37</f>
        <v>1920</v>
      </c>
    </row>
    <row r="45" spans="2:11" ht="27.75" customHeight="1" x14ac:dyDescent="0.3">
      <c r="D45" s="69" t="s">
        <v>64</v>
      </c>
      <c r="E45" s="69"/>
      <c r="F45" s="69"/>
      <c r="G45" s="69"/>
      <c r="H45" s="69"/>
      <c r="I45" s="38">
        <f>I37/G37%</f>
        <v>53.125</v>
      </c>
      <c r="J45" s="40" t="s">
        <v>59</v>
      </c>
      <c r="K45" s="12">
        <v>0.5</v>
      </c>
    </row>
  </sheetData>
  <mergeCells count="12">
    <mergeCell ref="D43:H43"/>
    <mergeCell ref="D44:H44"/>
    <mergeCell ref="D45:H45"/>
    <mergeCell ref="E3:E5"/>
    <mergeCell ref="F3:F5"/>
    <mergeCell ref="G4:G5"/>
    <mergeCell ref="B1:J1"/>
    <mergeCell ref="C3:C5"/>
    <mergeCell ref="D3:D5"/>
    <mergeCell ref="G3:J3"/>
    <mergeCell ref="H4:J4"/>
    <mergeCell ref="B3:B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38"/>
  <sheetViews>
    <sheetView topLeftCell="A25" workbookViewId="0">
      <selection activeCell="I30" sqref="I30"/>
    </sheetView>
  </sheetViews>
  <sheetFormatPr defaultRowHeight="15" x14ac:dyDescent="0.25"/>
  <cols>
    <col min="2" max="2" width="8.85546875" customWidth="1"/>
    <col min="3" max="3" width="42.28515625" customWidth="1"/>
    <col min="4" max="4" width="13.5703125" style="23" customWidth="1"/>
    <col min="5" max="6" width="13.5703125" style="23" hidden="1" customWidth="1"/>
    <col min="7" max="7" width="12.5703125" style="23" customWidth="1"/>
    <col min="8" max="8" width="13" style="23" bestFit="1" customWidth="1"/>
    <col min="9" max="9" width="15.7109375" style="23" customWidth="1"/>
    <col min="10" max="10" width="13.140625" style="23" customWidth="1"/>
  </cols>
  <sheetData>
    <row r="1" spans="2:12" ht="50.25" customHeight="1" x14ac:dyDescent="0.35">
      <c r="B1" s="60" t="s">
        <v>133</v>
      </c>
      <c r="C1" s="60"/>
      <c r="D1" s="60"/>
      <c r="E1" s="60"/>
      <c r="F1" s="60"/>
      <c r="G1" s="60"/>
      <c r="H1" s="60"/>
      <c r="I1" s="60"/>
      <c r="J1" s="60"/>
    </row>
    <row r="2" spans="2:12" ht="15.75" thickBot="1" x14ac:dyDescent="0.3"/>
    <row r="3" spans="2:12" ht="21.75" customHeight="1" thickBot="1" x14ac:dyDescent="0.3">
      <c r="B3" s="61" t="s">
        <v>0</v>
      </c>
      <c r="C3" s="61" t="s">
        <v>1</v>
      </c>
      <c r="D3" s="63" t="s">
        <v>2</v>
      </c>
      <c r="E3" s="63" t="s">
        <v>107</v>
      </c>
      <c r="F3" s="63" t="s">
        <v>108</v>
      </c>
      <c r="G3" s="65" t="s">
        <v>3</v>
      </c>
      <c r="H3" s="66"/>
      <c r="I3" s="66"/>
      <c r="J3" s="67"/>
    </row>
    <row r="4" spans="2:12" ht="17.25" thickBot="1" x14ac:dyDescent="0.3">
      <c r="B4" s="62"/>
      <c r="C4" s="62"/>
      <c r="D4" s="64"/>
      <c r="E4" s="64"/>
      <c r="F4" s="64"/>
      <c r="G4" s="63" t="s">
        <v>67</v>
      </c>
      <c r="H4" s="65" t="s">
        <v>4</v>
      </c>
      <c r="I4" s="66"/>
      <c r="J4" s="67"/>
    </row>
    <row r="5" spans="2:12" ht="80.25" customHeight="1" x14ac:dyDescent="0.25">
      <c r="B5" s="62"/>
      <c r="C5" s="62"/>
      <c r="D5" s="64"/>
      <c r="E5" s="64"/>
      <c r="F5" s="64"/>
      <c r="G5" s="64"/>
      <c r="H5" s="24" t="s">
        <v>5</v>
      </c>
      <c r="I5" s="25" t="s">
        <v>6</v>
      </c>
      <c r="J5" s="26" t="s">
        <v>105</v>
      </c>
    </row>
    <row r="6" spans="2:12" ht="42" customHeight="1" thickBot="1" x14ac:dyDescent="0.3">
      <c r="B6" s="21" t="s">
        <v>7</v>
      </c>
      <c r="C6" s="22" t="s">
        <v>8</v>
      </c>
      <c r="D6" s="27">
        <v>17</v>
      </c>
      <c r="E6" s="27"/>
      <c r="F6" s="27"/>
      <c r="G6" s="27">
        <f>SUBTOTAL(9,G7:G13)</f>
        <v>315</v>
      </c>
      <c r="H6" s="27">
        <f t="shared" ref="H6:J6" si="0">SUBTOTAL(9,H7:H13)</f>
        <v>183</v>
      </c>
      <c r="I6" s="27">
        <f t="shared" si="0"/>
        <v>120</v>
      </c>
      <c r="J6" s="27">
        <f t="shared" si="0"/>
        <v>12</v>
      </c>
    </row>
    <row r="7" spans="2:12" ht="24" customHeight="1" thickBot="1" x14ac:dyDescent="0.3">
      <c r="B7" s="1" t="s">
        <v>9</v>
      </c>
      <c r="C7" s="15" t="s">
        <v>10</v>
      </c>
      <c r="D7" s="14" t="s">
        <v>61</v>
      </c>
      <c r="E7" s="28" t="str">
        <f>MID(D7,3,1)</f>
        <v>2</v>
      </c>
      <c r="F7" s="28" t="str">
        <f>MID(D7,5,1)</f>
        <v>0</v>
      </c>
      <c r="G7" s="28">
        <f t="shared" ref="G7:G13" si="1">SUM(H7:J7)</f>
        <v>30</v>
      </c>
      <c r="H7" s="29">
        <f t="shared" ref="H7:H13" si="2">E7*15-J7</f>
        <v>28</v>
      </c>
      <c r="I7" s="28">
        <f>F7*30</f>
        <v>0</v>
      </c>
      <c r="J7" s="28">
        <f>IF(E7&lt;&gt;"0",2,0)</f>
        <v>2</v>
      </c>
    </row>
    <row r="8" spans="2:12" ht="21" customHeight="1" thickBot="1" x14ac:dyDescent="0.3">
      <c r="B8" s="1" t="s">
        <v>11</v>
      </c>
      <c r="C8" s="16" t="s">
        <v>12</v>
      </c>
      <c r="D8" s="2" t="s">
        <v>126</v>
      </c>
      <c r="E8" s="28" t="str">
        <f t="shared" ref="E8:E13" si="3">MID(D8,3,1)</f>
        <v>1</v>
      </c>
      <c r="F8" s="28" t="str">
        <f t="shared" ref="F8:F13" si="4">MID(D8,5,1)</f>
        <v>0</v>
      </c>
      <c r="G8" s="28">
        <f t="shared" si="1"/>
        <v>15</v>
      </c>
      <c r="H8" s="29">
        <f t="shared" si="2"/>
        <v>13</v>
      </c>
      <c r="I8" s="28">
        <f t="shared" ref="I8:I13" si="5">F8*30</f>
        <v>0</v>
      </c>
      <c r="J8" s="28">
        <f t="shared" ref="J8:J13" si="6">IF(E8&lt;&gt;"0",2,0)</f>
        <v>2</v>
      </c>
    </row>
    <row r="9" spans="2:12" ht="17.25" thickBot="1" x14ac:dyDescent="0.3">
      <c r="B9" s="1" t="s">
        <v>13</v>
      </c>
      <c r="C9" s="16" t="s">
        <v>14</v>
      </c>
      <c r="D9" s="2" t="s">
        <v>69</v>
      </c>
      <c r="E9" s="28" t="str">
        <f t="shared" si="3"/>
        <v>0</v>
      </c>
      <c r="F9" s="28" t="str">
        <f t="shared" si="4"/>
        <v>1</v>
      </c>
      <c r="G9" s="28">
        <f t="shared" si="1"/>
        <v>30</v>
      </c>
      <c r="H9" s="29">
        <f t="shared" si="2"/>
        <v>0</v>
      </c>
      <c r="I9" s="28">
        <f t="shared" si="5"/>
        <v>30</v>
      </c>
      <c r="J9" s="28">
        <f t="shared" si="6"/>
        <v>0</v>
      </c>
    </row>
    <row r="10" spans="2:12" ht="29.25" customHeight="1" thickBot="1" x14ac:dyDescent="0.3">
      <c r="B10" s="1" t="s">
        <v>15</v>
      </c>
      <c r="C10" s="16" t="s">
        <v>16</v>
      </c>
      <c r="D10" s="2" t="s">
        <v>71</v>
      </c>
      <c r="E10" s="28" t="str">
        <f t="shared" si="3"/>
        <v>1</v>
      </c>
      <c r="F10" s="28" t="str">
        <f t="shared" si="4"/>
        <v>1</v>
      </c>
      <c r="G10" s="28">
        <f t="shared" si="1"/>
        <v>45</v>
      </c>
      <c r="H10" s="29">
        <f t="shared" si="2"/>
        <v>13</v>
      </c>
      <c r="I10" s="28">
        <f t="shared" si="5"/>
        <v>30</v>
      </c>
      <c r="J10" s="28">
        <f t="shared" si="6"/>
        <v>2</v>
      </c>
    </row>
    <row r="11" spans="2:12" ht="24.75" customHeight="1" thickBot="1" x14ac:dyDescent="0.3">
      <c r="B11" s="1" t="s">
        <v>17</v>
      </c>
      <c r="C11" s="16" t="s">
        <v>18</v>
      </c>
      <c r="D11" s="2" t="s">
        <v>52</v>
      </c>
      <c r="E11" s="28" t="str">
        <f t="shared" si="3"/>
        <v>2</v>
      </c>
      <c r="F11" s="28" t="str">
        <f t="shared" si="4"/>
        <v>2</v>
      </c>
      <c r="G11" s="28">
        <f t="shared" si="1"/>
        <v>90</v>
      </c>
      <c r="H11" s="29">
        <f t="shared" si="2"/>
        <v>28</v>
      </c>
      <c r="I11" s="28">
        <f t="shared" si="5"/>
        <v>60</v>
      </c>
      <c r="J11" s="28">
        <f t="shared" si="6"/>
        <v>2</v>
      </c>
    </row>
    <row r="12" spans="2:12" ht="21.75" customHeight="1" thickBot="1" x14ac:dyDescent="0.3">
      <c r="B12" s="1" t="s">
        <v>19</v>
      </c>
      <c r="C12" s="16" t="s">
        <v>20</v>
      </c>
      <c r="D12" s="2" t="s">
        <v>110</v>
      </c>
      <c r="E12" s="28" t="str">
        <f t="shared" si="3"/>
        <v>4</v>
      </c>
      <c r="F12" s="28" t="str">
        <f t="shared" si="4"/>
        <v>0</v>
      </c>
      <c r="G12" s="28">
        <f t="shared" si="1"/>
        <v>60</v>
      </c>
      <c r="H12" s="29">
        <f t="shared" si="2"/>
        <v>58</v>
      </c>
      <c r="I12" s="28">
        <f t="shared" si="5"/>
        <v>0</v>
      </c>
      <c r="J12" s="28">
        <f t="shared" si="6"/>
        <v>2</v>
      </c>
    </row>
    <row r="13" spans="2:12" ht="21.75" customHeight="1" thickBot="1" x14ac:dyDescent="0.3">
      <c r="B13" s="1" t="s">
        <v>21</v>
      </c>
      <c r="C13" s="16" t="s">
        <v>22</v>
      </c>
      <c r="D13" s="2" t="s">
        <v>60</v>
      </c>
      <c r="E13" s="28" t="str">
        <f t="shared" si="3"/>
        <v>3</v>
      </c>
      <c r="F13" s="28" t="str">
        <f t="shared" si="4"/>
        <v>0</v>
      </c>
      <c r="G13" s="28">
        <f t="shared" si="1"/>
        <v>45</v>
      </c>
      <c r="H13" s="29">
        <f t="shared" si="2"/>
        <v>43</v>
      </c>
      <c r="I13" s="28">
        <f t="shared" si="5"/>
        <v>0</v>
      </c>
      <c r="J13" s="28">
        <f t="shared" si="6"/>
        <v>2</v>
      </c>
    </row>
    <row r="14" spans="2:12" ht="34.5" customHeight="1" thickBot="1" x14ac:dyDescent="0.3">
      <c r="B14" s="10" t="s">
        <v>53</v>
      </c>
      <c r="C14" s="4" t="s">
        <v>62</v>
      </c>
      <c r="D14" s="30">
        <f>D15+D20+D27</f>
        <v>38</v>
      </c>
      <c r="E14" s="30">
        <f t="shared" ref="E14:J14" si="7">SUBTOTAL(9,E15:E29)</f>
        <v>0</v>
      </c>
      <c r="F14" s="30">
        <f t="shared" si="7"/>
        <v>0</v>
      </c>
      <c r="G14" s="30">
        <f t="shared" si="7"/>
        <v>885</v>
      </c>
      <c r="H14" s="30">
        <f t="shared" si="7"/>
        <v>297</v>
      </c>
      <c r="I14" s="30">
        <f t="shared" si="7"/>
        <v>570</v>
      </c>
      <c r="J14" s="30">
        <f t="shared" si="7"/>
        <v>18</v>
      </c>
      <c r="K14" s="8"/>
      <c r="L14" s="8"/>
    </row>
    <row r="15" spans="2:12" ht="34.5" customHeight="1" thickBot="1" x14ac:dyDescent="0.3">
      <c r="B15" s="9" t="s">
        <v>23</v>
      </c>
      <c r="C15" s="5" t="s">
        <v>24</v>
      </c>
      <c r="D15" s="31">
        <v>11</v>
      </c>
      <c r="E15" s="31"/>
      <c r="F15" s="31"/>
      <c r="G15" s="31">
        <f>SUBTOTAL(9,G16:G19)</f>
        <v>165</v>
      </c>
      <c r="H15" s="31">
        <f>SUBTOTAL(9,H16:H19)</f>
        <v>157</v>
      </c>
      <c r="I15" s="31">
        <f>SUBTOTAL(9,I16:I19)</f>
        <v>0</v>
      </c>
      <c r="J15" s="31">
        <f>SUBTOTAL(9,J16:J19)</f>
        <v>8</v>
      </c>
      <c r="K15" s="8"/>
    </row>
    <row r="16" spans="2:12" ht="25.5" customHeight="1" thickBot="1" x14ac:dyDescent="0.3">
      <c r="B16" s="1" t="s">
        <v>25</v>
      </c>
      <c r="C16" s="46" t="s">
        <v>26</v>
      </c>
      <c r="D16" s="41" t="s">
        <v>61</v>
      </c>
      <c r="E16" s="28" t="str">
        <f t="shared" ref="E16:E29" si="8">MID(D16,3,1)</f>
        <v>2</v>
      </c>
      <c r="F16" s="28" t="str">
        <f t="shared" ref="F16:F26" si="9">MID(D16,5,1)</f>
        <v>0</v>
      </c>
      <c r="G16" s="28">
        <f>SUM(H16:J16)</f>
        <v>30</v>
      </c>
      <c r="H16" s="32">
        <f>E16*15-J16</f>
        <v>28</v>
      </c>
      <c r="I16" s="33">
        <f t="shared" ref="I16:I19" si="10">F16*30</f>
        <v>0</v>
      </c>
      <c r="J16" s="28">
        <f t="shared" ref="J16:J26" si="11">IF(E16&lt;&gt;"0",2,0)</f>
        <v>2</v>
      </c>
    </row>
    <row r="17" spans="2:11" ht="18.75" thickBot="1" x14ac:dyDescent="0.3">
      <c r="B17" s="1" t="s">
        <v>27</v>
      </c>
      <c r="C17" s="58" t="s">
        <v>129</v>
      </c>
      <c r="D17" s="42" t="s">
        <v>60</v>
      </c>
      <c r="E17" s="28" t="str">
        <f t="shared" si="8"/>
        <v>3</v>
      </c>
      <c r="F17" s="28" t="str">
        <f t="shared" si="9"/>
        <v>0</v>
      </c>
      <c r="G17" s="28">
        <f>SUM($H17:$J17)</f>
        <v>45</v>
      </c>
      <c r="H17" s="32">
        <f>E17*15-J17</f>
        <v>43</v>
      </c>
      <c r="I17" s="33">
        <f t="shared" si="10"/>
        <v>0</v>
      </c>
      <c r="J17" s="28">
        <f t="shared" si="11"/>
        <v>2</v>
      </c>
    </row>
    <row r="18" spans="2:11" ht="18.75" thickBot="1" x14ac:dyDescent="0.3">
      <c r="B18" s="1" t="s">
        <v>28</v>
      </c>
      <c r="C18" s="20" t="s">
        <v>111</v>
      </c>
      <c r="D18" s="42" t="s">
        <v>60</v>
      </c>
      <c r="E18" s="28" t="str">
        <f t="shared" si="8"/>
        <v>3</v>
      </c>
      <c r="F18" s="28" t="str">
        <f t="shared" si="9"/>
        <v>0</v>
      </c>
      <c r="G18" s="28">
        <f>SUM($H18:$J18)</f>
        <v>45</v>
      </c>
      <c r="H18" s="32">
        <f>E18*15-J18</f>
        <v>43</v>
      </c>
      <c r="I18" s="33">
        <f t="shared" si="10"/>
        <v>0</v>
      </c>
      <c r="J18" s="28">
        <f t="shared" si="11"/>
        <v>2</v>
      </c>
    </row>
    <row r="19" spans="2:11" ht="18.75" thickBot="1" x14ac:dyDescent="0.3">
      <c r="B19" s="1" t="s">
        <v>30</v>
      </c>
      <c r="C19" s="20" t="s">
        <v>112</v>
      </c>
      <c r="D19" s="42" t="s">
        <v>60</v>
      </c>
      <c r="E19" s="28" t="str">
        <f t="shared" si="8"/>
        <v>3</v>
      </c>
      <c r="F19" s="28" t="str">
        <f t="shared" si="9"/>
        <v>0</v>
      </c>
      <c r="G19" s="28">
        <f>SUM($H19:$J19)</f>
        <v>45</v>
      </c>
      <c r="H19" s="32">
        <f>E19*15-J19</f>
        <v>43</v>
      </c>
      <c r="I19" s="33">
        <f t="shared" si="10"/>
        <v>0</v>
      </c>
      <c r="J19" s="28">
        <f t="shared" si="11"/>
        <v>2</v>
      </c>
    </row>
    <row r="20" spans="2:11" ht="30.75" customHeight="1" thickBot="1" x14ac:dyDescent="0.3">
      <c r="B20" s="3" t="s">
        <v>33</v>
      </c>
      <c r="C20" s="5" t="s">
        <v>34</v>
      </c>
      <c r="D20" s="43">
        <v>23</v>
      </c>
      <c r="E20" s="43"/>
      <c r="F20" s="43"/>
      <c r="G20" s="45">
        <f>SUBTOTAL(9,G21:G26)</f>
        <v>645</v>
      </c>
      <c r="H20" s="45">
        <f>SUBTOTAL(9,H21:H26)</f>
        <v>99</v>
      </c>
      <c r="I20" s="45">
        <f>SUBTOTAL(9,I21:I26)</f>
        <v>540</v>
      </c>
      <c r="J20" s="45">
        <f>SUBTOTAL(9,J21:J26)</f>
        <v>6</v>
      </c>
      <c r="K20" s="8"/>
    </row>
    <row r="21" spans="2:11" ht="27.75" customHeight="1" thickBot="1" x14ac:dyDescent="0.3">
      <c r="B21" s="1" t="s">
        <v>31</v>
      </c>
      <c r="C21" s="15" t="s">
        <v>114</v>
      </c>
      <c r="D21" s="41" t="s">
        <v>60</v>
      </c>
      <c r="E21" s="28" t="str">
        <f t="shared" si="8"/>
        <v>3</v>
      </c>
      <c r="F21" s="28" t="str">
        <f t="shared" si="9"/>
        <v>0</v>
      </c>
      <c r="G21" s="28">
        <f>SUM($H21:$J21)</f>
        <v>45</v>
      </c>
      <c r="H21" s="32">
        <f>E21*15-J21</f>
        <v>43</v>
      </c>
      <c r="I21" s="33">
        <f t="shared" ref="I21:I25" si="12">F21*30</f>
        <v>0</v>
      </c>
      <c r="J21" s="28">
        <f t="shared" si="11"/>
        <v>2</v>
      </c>
    </row>
    <row r="22" spans="2:11" ht="31.5" customHeight="1" thickBot="1" x14ac:dyDescent="0.3">
      <c r="B22" s="1" t="s">
        <v>32</v>
      </c>
      <c r="C22" s="16" t="s">
        <v>131</v>
      </c>
      <c r="D22" s="42" t="s">
        <v>52</v>
      </c>
      <c r="E22" s="28" t="str">
        <f t="shared" si="8"/>
        <v>2</v>
      </c>
      <c r="F22" s="28" t="str">
        <f t="shared" si="9"/>
        <v>2</v>
      </c>
      <c r="G22" s="28">
        <f t="shared" ref="G22:G29" si="13">SUM($H22:$J22)</f>
        <v>90</v>
      </c>
      <c r="H22" s="32">
        <f t="shared" ref="H22:H26" si="14">E22*15-J22</f>
        <v>28</v>
      </c>
      <c r="I22" s="33">
        <f t="shared" si="12"/>
        <v>60</v>
      </c>
      <c r="J22" s="28">
        <f t="shared" si="11"/>
        <v>2</v>
      </c>
    </row>
    <row r="23" spans="2:11" ht="33.75" customHeight="1" thickBot="1" x14ac:dyDescent="0.3">
      <c r="B23" s="1" t="s">
        <v>35</v>
      </c>
      <c r="C23" s="16" t="s">
        <v>116</v>
      </c>
      <c r="D23" s="42" t="s">
        <v>52</v>
      </c>
      <c r="E23" s="28" t="str">
        <f t="shared" si="8"/>
        <v>2</v>
      </c>
      <c r="F23" s="28" t="str">
        <f t="shared" si="9"/>
        <v>2</v>
      </c>
      <c r="G23" s="28">
        <f t="shared" si="13"/>
        <v>90</v>
      </c>
      <c r="H23" s="32">
        <f t="shared" si="14"/>
        <v>28</v>
      </c>
      <c r="I23" s="33">
        <f t="shared" si="12"/>
        <v>60</v>
      </c>
      <c r="J23" s="28">
        <f t="shared" si="11"/>
        <v>2</v>
      </c>
    </row>
    <row r="24" spans="2:11" ht="24.75" customHeight="1" thickBot="1" x14ac:dyDescent="0.3">
      <c r="B24" s="1" t="s">
        <v>36</v>
      </c>
      <c r="C24" s="16" t="s">
        <v>119</v>
      </c>
      <c r="D24" s="42" t="s">
        <v>55</v>
      </c>
      <c r="E24" s="28" t="str">
        <f t="shared" si="8"/>
        <v>0</v>
      </c>
      <c r="F24" s="28" t="str">
        <f t="shared" si="9"/>
        <v>3</v>
      </c>
      <c r="G24" s="28">
        <f t="shared" si="13"/>
        <v>90</v>
      </c>
      <c r="H24" s="32">
        <f t="shared" si="14"/>
        <v>0</v>
      </c>
      <c r="I24" s="33">
        <f t="shared" si="12"/>
        <v>90</v>
      </c>
      <c r="J24" s="28">
        <f t="shared" si="11"/>
        <v>0</v>
      </c>
    </row>
    <row r="25" spans="2:11" ht="31.5" customHeight="1" thickBot="1" x14ac:dyDescent="0.3">
      <c r="B25" s="1" t="s">
        <v>37</v>
      </c>
      <c r="C25" s="16" t="s">
        <v>127</v>
      </c>
      <c r="D25" s="42" t="s">
        <v>56</v>
      </c>
      <c r="E25" s="28" t="str">
        <f t="shared" si="8"/>
        <v>0</v>
      </c>
      <c r="F25" s="28" t="str">
        <f t="shared" si="9"/>
        <v>2</v>
      </c>
      <c r="G25" s="28">
        <f t="shared" si="13"/>
        <v>60</v>
      </c>
      <c r="H25" s="32">
        <f t="shared" si="14"/>
        <v>0</v>
      </c>
      <c r="I25" s="33">
        <f t="shared" si="12"/>
        <v>60</v>
      </c>
      <c r="J25" s="28">
        <f t="shared" si="11"/>
        <v>0</v>
      </c>
    </row>
    <row r="26" spans="2:11" ht="29.25" customHeight="1" thickBot="1" x14ac:dyDescent="0.3">
      <c r="B26" s="1" t="s">
        <v>38</v>
      </c>
      <c r="C26" s="16" t="s">
        <v>45</v>
      </c>
      <c r="D26" s="42" t="s">
        <v>132</v>
      </c>
      <c r="E26" s="28" t="str">
        <f t="shared" si="8"/>
        <v>0</v>
      </c>
      <c r="F26" s="28" t="str">
        <f t="shared" si="9"/>
        <v>6</v>
      </c>
      <c r="G26" s="28">
        <f t="shared" si="13"/>
        <v>270</v>
      </c>
      <c r="H26" s="32">
        <f t="shared" si="14"/>
        <v>0</v>
      </c>
      <c r="I26" s="33">
        <f>F26*45</f>
        <v>270</v>
      </c>
      <c r="J26" s="28">
        <f t="shared" si="11"/>
        <v>0</v>
      </c>
    </row>
    <row r="27" spans="2:11" ht="42" customHeight="1" thickBot="1" x14ac:dyDescent="0.3">
      <c r="B27" s="3" t="s">
        <v>46</v>
      </c>
      <c r="C27" s="5" t="s">
        <v>47</v>
      </c>
      <c r="D27" s="43">
        <v>4</v>
      </c>
      <c r="E27" s="43"/>
      <c r="F27" s="43"/>
      <c r="G27" s="31">
        <f>SUBTOTAL(9,G28:G29)</f>
        <v>75</v>
      </c>
      <c r="H27" s="31">
        <f>SUBTOTAL(9,H28:H29)</f>
        <v>41</v>
      </c>
      <c r="I27" s="31">
        <f>SUBTOTAL(9,I28:I29)</f>
        <v>30</v>
      </c>
      <c r="J27" s="31">
        <f>SUBTOTAL(9,J28:J29)</f>
        <v>4</v>
      </c>
      <c r="K27" s="8"/>
    </row>
    <row r="28" spans="2:11" ht="28.5" customHeight="1" thickBot="1" x14ac:dyDescent="0.3">
      <c r="B28" s="1" t="s">
        <v>39</v>
      </c>
      <c r="C28" s="15" t="s">
        <v>123</v>
      </c>
      <c r="D28" s="28" t="s">
        <v>61</v>
      </c>
      <c r="E28" s="28" t="str">
        <f t="shared" si="8"/>
        <v>2</v>
      </c>
      <c r="F28" s="28" t="str">
        <f t="shared" ref="F28:F29" si="15">MID(D28,5,1)</f>
        <v>0</v>
      </c>
      <c r="G28" s="28">
        <f t="shared" si="13"/>
        <v>30</v>
      </c>
      <c r="H28" s="32">
        <f t="shared" ref="H28:H29" si="16">E28*15-J28</f>
        <v>28</v>
      </c>
      <c r="I28" s="33">
        <f t="shared" ref="I28:I29" si="17">F28*30</f>
        <v>0</v>
      </c>
      <c r="J28" s="28">
        <f t="shared" ref="J28:J29" si="18">IF(E28&lt;&gt;"0",2,0)</f>
        <v>2</v>
      </c>
    </row>
    <row r="29" spans="2:11" ht="27" customHeight="1" thickBot="1" x14ac:dyDescent="0.3">
      <c r="B29" s="1" t="s">
        <v>40</v>
      </c>
      <c r="C29" s="16" t="s">
        <v>124</v>
      </c>
      <c r="D29" s="28" t="s">
        <v>70</v>
      </c>
      <c r="E29" s="28" t="str">
        <f t="shared" si="8"/>
        <v>1</v>
      </c>
      <c r="F29" s="28" t="str">
        <f t="shared" si="15"/>
        <v>1</v>
      </c>
      <c r="G29" s="28">
        <f t="shared" si="13"/>
        <v>45</v>
      </c>
      <c r="H29" s="32">
        <f t="shared" si="16"/>
        <v>13</v>
      </c>
      <c r="I29" s="33">
        <f t="shared" si="17"/>
        <v>30</v>
      </c>
      <c r="J29" s="28">
        <f t="shared" si="18"/>
        <v>2</v>
      </c>
    </row>
    <row r="30" spans="2:11" ht="38.25" customHeight="1" thickBot="1" x14ac:dyDescent="0.3">
      <c r="B30" s="6"/>
      <c r="C30" s="7" t="s">
        <v>50</v>
      </c>
      <c r="D30" s="44">
        <f>D14+D6</f>
        <v>55</v>
      </c>
      <c r="E30" s="34"/>
      <c r="F30" s="34"/>
      <c r="G30" s="34">
        <f>SUBTOTAL(9,G6:G29)</f>
        <v>1200</v>
      </c>
      <c r="H30" s="34">
        <f>SUBTOTAL(9,H6:H29)</f>
        <v>480</v>
      </c>
      <c r="I30" s="34">
        <f>SUBTOTAL(9,I6:I29)</f>
        <v>690</v>
      </c>
      <c r="J30" s="34">
        <f>SUBTOTAL(9,J6:J29)</f>
        <v>30</v>
      </c>
      <c r="K30" s="8"/>
    </row>
    <row r="35" spans="3:11" ht="27.75" customHeight="1" x14ac:dyDescent="0.3">
      <c r="C35" s="11" t="s">
        <v>50</v>
      </c>
      <c r="D35" s="35">
        <f>D30</f>
        <v>55</v>
      </c>
      <c r="E35" s="35"/>
      <c r="F35" s="35"/>
      <c r="G35" s="35">
        <f>G30</f>
        <v>1200</v>
      </c>
      <c r="H35" s="36">
        <f>H30</f>
        <v>480</v>
      </c>
      <c r="I35" s="35">
        <f>I30</f>
        <v>690</v>
      </c>
      <c r="J35" s="35">
        <f>J30</f>
        <v>30</v>
      </c>
      <c r="K35" s="8"/>
    </row>
    <row r="36" spans="3:11" ht="23.25" customHeight="1" x14ac:dyDescent="0.3">
      <c r="G36" s="37" t="s">
        <v>57</v>
      </c>
      <c r="H36" s="37"/>
      <c r="I36" s="38">
        <f>I30</f>
        <v>690</v>
      </c>
    </row>
    <row r="37" spans="3:11" ht="21.75" customHeight="1" x14ac:dyDescent="0.3">
      <c r="G37" s="37" t="s">
        <v>58</v>
      </c>
      <c r="H37" s="37"/>
      <c r="I37" s="38">
        <f>G30</f>
        <v>1200</v>
      </c>
    </row>
    <row r="38" spans="3:11" ht="27.75" customHeight="1" x14ac:dyDescent="0.3">
      <c r="G38" s="37" t="s">
        <v>64</v>
      </c>
      <c r="H38" s="39"/>
      <c r="I38" s="38">
        <f>I30/G30%</f>
        <v>57.5</v>
      </c>
      <c r="J38" s="40" t="s">
        <v>59</v>
      </c>
      <c r="K38" s="12">
        <v>0.55000000000000004</v>
      </c>
    </row>
  </sheetData>
  <mergeCells count="9">
    <mergeCell ref="B1:J1"/>
    <mergeCell ref="B3:B5"/>
    <mergeCell ref="C3:C5"/>
    <mergeCell ref="D3:D5"/>
    <mergeCell ref="E3:E5"/>
    <mergeCell ref="F3:F5"/>
    <mergeCell ref="G3:J3"/>
    <mergeCell ref="G4:G5"/>
    <mergeCell ref="H4:J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40"/>
  <sheetViews>
    <sheetView topLeftCell="B28" workbookViewId="0">
      <selection activeCell="D40" sqref="D40"/>
    </sheetView>
  </sheetViews>
  <sheetFormatPr defaultRowHeight="15" x14ac:dyDescent="0.25"/>
  <cols>
    <col min="2" max="2" width="8.85546875" customWidth="1"/>
    <col min="3" max="3" width="42.28515625" customWidth="1"/>
    <col min="4" max="4" width="13.5703125" style="23" customWidth="1"/>
    <col min="5" max="6" width="13.5703125" style="23" hidden="1" customWidth="1"/>
    <col min="7" max="7" width="12.5703125" style="23" customWidth="1"/>
    <col min="8" max="8" width="13" style="23" bestFit="1" customWidth="1"/>
    <col min="9" max="9" width="15.7109375" style="23" customWidth="1"/>
    <col min="10" max="10" width="13.140625" style="23" customWidth="1"/>
  </cols>
  <sheetData>
    <row r="1" spans="2:12" ht="50.25" customHeight="1" x14ac:dyDescent="0.35">
      <c r="B1" s="60" t="s">
        <v>134</v>
      </c>
      <c r="C1" s="60"/>
      <c r="D1" s="60"/>
      <c r="E1" s="60"/>
      <c r="F1" s="60"/>
      <c r="G1" s="60"/>
      <c r="H1" s="60"/>
      <c r="I1" s="60"/>
      <c r="J1" s="60"/>
    </row>
    <row r="2" spans="2:12" ht="15.75" thickBot="1" x14ac:dyDescent="0.3"/>
    <row r="3" spans="2:12" ht="21.75" customHeight="1" thickBot="1" x14ac:dyDescent="0.3">
      <c r="B3" s="61" t="s">
        <v>0</v>
      </c>
      <c r="C3" s="61" t="s">
        <v>1</v>
      </c>
      <c r="D3" s="63" t="s">
        <v>2</v>
      </c>
      <c r="E3" s="63" t="s">
        <v>107</v>
      </c>
      <c r="F3" s="63" t="s">
        <v>108</v>
      </c>
      <c r="G3" s="65" t="s">
        <v>3</v>
      </c>
      <c r="H3" s="66"/>
      <c r="I3" s="66"/>
      <c r="J3" s="67"/>
    </row>
    <row r="4" spans="2:12" ht="17.25" thickBot="1" x14ac:dyDescent="0.3">
      <c r="B4" s="62"/>
      <c r="C4" s="62"/>
      <c r="D4" s="64"/>
      <c r="E4" s="64"/>
      <c r="F4" s="64"/>
      <c r="G4" s="63" t="s">
        <v>67</v>
      </c>
      <c r="H4" s="65" t="s">
        <v>4</v>
      </c>
      <c r="I4" s="66"/>
      <c r="J4" s="67"/>
    </row>
    <row r="5" spans="2:12" ht="80.25" customHeight="1" x14ac:dyDescent="0.25">
      <c r="B5" s="62"/>
      <c r="C5" s="62"/>
      <c r="D5" s="64"/>
      <c r="E5" s="64"/>
      <c r="F5" s="64"/>
      <c r="G5" s="64"/>
      <c r="H5" s="24" t="s">
        <v>5</v>
      </c>
      <c r="I5" s="25" t="s">
        <v>6</v>
      </c>
      <c r="J5" s="26" t="s">
        <v>105</v>
      </c>
    </row>
    <row r="6" spans="2:12" ht="42" customHeight="1" thickBot="1" x14ac:dyDescent="0.3">
      <c r="B6" s="21" t="s">
        <v>7</v>
      </c>
      <c r="C6" s="22" t="s">
        <v>8</v>
      </c>
      <c r="D6" s="27">
        <v>20</v>
      </c>
      <c r="E6" s="27"/>
      <c r="F6" s="27"/>
      <c r="G6" s="27">
        <f>SUBTOTAL(9,G7:G13)</f>
        <v>390</v>
      </c>
      <c r="H6" s="27">
        <f t="shared" ref="H6:J6" si="0">SUBTOTAL(9,H7:H13)</f>
        <v>198</v>
      </c>
      <c r="I6" s="27">
        <f t="shared" si="0"/>
        <v>180</v>
      </c>
      <c r="J6" s="27">
        <f t="shared" si="0"/>
        <v>12</v>
      </c>
      <c r="K6">
        <f>SUM(G7:G13)</f>
        <v>390</v>
      </c>
    </row>
    <row r="7" spans="2:12" ht="24" customHeight="1" thickBot="1" x14ac:dyDescent="0.3">
      <c r="B7" s="1" t="s">
        <v>9</v>
      </c>
      <c r="C7" s="15" t="s">
        <v>10</v>
      </c>
      <c r="D7" s="2" t="s">
        <v>61</v>
      </c>
      <c r="E7" s="28" t="str">
        <f>MID(D7,3,1)</f>
        <v>2</v>
      </c>
      <c r="F7" s="28" t="str">
        <f>MID(D7,5,1)</f>
        <v>0</v>
      </c>
      <c r="G7" s="28">
        <f t="shared" ref="G7:G13" si="1">SUM(H7:J7)</f>
        <v>30</v>
      </c>
      <c r="H7" s="29">
        <f t="shared" ref="H7:H13" si="2">E7*15-J7</f>
        <v>28</v>
      </c>
      <c r="I7" s="28">
        <f>F7*30</f>
        <v>0</v>
      </c>
      <c r="J7" s="28">
        <f>IF(E7&lt;&gt;"0",2,0)</f>
        <v>2</v>
      </c>
    </row>
    <row r="8" spans="2:12" ht="21" customHeight="1" thickBot="1" x14ac:dyDescent="0.3">
      <c r="B8" s="1" t="s">
        <v>11</v>
      </c>
      <c r="C8" s="16" t="s">
        <v>12</v>
      </c>
      <c r="D8" s="2" t="s">
        <v>126</v>
      </c>
      <c r="E8" s="28" t="str">
        <f t="shared" ref="E8:E13" si="3">MID(D8,3,1)</f>
        <v>1</v>
      </c>
      <c r="F8" s="28" t="str">
        <f t="shared" ref="F8:F13" si="4">MID(D8,5,1)</f>
        <v>0</v>
      </c>
      <c r="G8" s="28">
        <f t="shared" si="1"/>
        <v>15</v>
      </c>
      <c r="H8" s="29">
        <f t="shared" si="2"/>
        <v>13</v>
      </c>
      <c r="I8" s="28">
        <f t="shared" ref="I8:I13" si="5">F8*30</f>
        <v>0</v>
      </c>
      <c r="J8" s="28">
        <f t="shared" ref="J8:J13" si="6">IF(E8&lt;&gt;"0",2,0)</f>
        <v>2</v>
      </c>
    </row>
    <row r="9" spans="2:12" ht="17.25" thickBot="1" x14ac:dyDescent="0.3">
      <c r="B9" s="1" t="s">
        <v>13</v>
      </c>
      <c r="C9" s="20" t="s">
        <v>14</v>
      </c>
      <c r="D9" s="2" t="s">
        <v>69</v>
      </c>
      <c r="E9" s="28" t="str">
        <f t="shared" si="3"/>
        <v>0</v>
      </c>
      <c r="F9" s="28" t="str">
        <f t="shared" si="4"/>
        <v>1</v>
      </c>
      <c r="G9" s="28">
        <f t="shared" si="1"/>
        <v>30</v>
      </c>
      <c r="H9" s="29">
        <f t="shared" si="2"/>
        <v>0</v>
      </c>
      <c r="I9" s="28">
        <f t="shared" si="5"/>
        <v>30</v>
      </c>
      <c r="J9" s="28">
        <f t="shared" si="6"/>
        <v>0</v>
      </c>
    </row>
    <row r="10" spans="2:12" ht="29.25" customHeight="1" thickBot="1" x14ac:dyDescent="0.3">
      <c r="B10" s="1" t="s">
        <v>15</v>
      </c>
      <c r="C10" s="16" t="s">
        <v>16</v>
      </c>
      <c r="D10" s="2" t="s">
        <v>68</v>
      </c>
      <c r="E10" s="28" t="str">
        <f t="shared" si="3"/>
        <v>2</v>
      </c>
      <c r="F10" s="28" t="str">
        <f t="shared" si="4"/>
        <v>3</v>
      </c>
      <c r="G10" s="28">
        <f t="shared" si="1"/>
        <v>120</v>
      </c>
      <c r="H10" s="29">
        <f t="shared" si="2"/>
        <v>28</v>
      </c>
      <c r="I10" s="28">
        <f t="shared" si="5"/>
        <v>90</v>
      </c>
      <c r="J10" s="28">
        <f t="shared" si="6"/>
        <v>2</v>
      </c>
    </row>
    <row r="11" spans="2:12" ht="24.75" customHeight="1" thickBot="1" x14ac:dyDescent="0.3">
      <c r="B11" s="1" t="s">
        <v>17</v>
      </c>
      <c r="C11" s="16" t="s">
        <v>18</v>
      </c>
      <c r="D11" s="2" t="s">
        <v>52</v>
      </c>
      <c r="E11" s="28" t="str">
        <f t="shared" si="3"/>
        <v>2</v>
      </c>
      <c r="F11" s="28" t="str">
        <f t="shared" si="4"/>
        <v>2</v>
      </c>
      <c r="G11" s="28">
        <f t="shared" si="1"/>
        <v>90</v>
      </c>
      <c r="H11" s="29">
        <f t="shared" si="2"/>
        <v>28</v>
      </c>
      <c r="I11" s="28">
        <f t="shared" si="5"/>
        <v>60</v>
      </c>
      <c r="J11" s="28">
        <f t="shared" si="6"/>
        <v>2</v>
      </c>
    </row>
    <row r="12" spans="2:12" ht="21.75" customHeight="1" thickBot="1" x14ac:dyDescent="0.3">
      <c r="B12" s="1" t="s">
        <v>19</v>
      </c>
      <c r="C12" s="16" t="s">
        <v>20</v>
      </c>
      <c r="D12" s="2" t="s">
        <v>110</v>
      </c>
      <c r="E12" s="28" t="str">
        <f t="shared" si="3"/>
        <v>4</v>
      </c>
      <c r="F12" s="28" t="str">
        <f t="shared" si="4"/>
        <v>0</v>
      </c>
      <c r="G12" s="28">
        <f t="shared" si="1"/>
        <v>60</v>
      </c>
      <c r="H12" s="29">
        <f t="shared" si="2"/>
        <v>58</v>
      </c>
      <c r="I12" s="28">
        <f t="shared" si="5"/>
        <v>0</v>
      </c>
      <c r="J12" s="28">
        <f t="shared" si="6"/>
        <v>2</v>
      </c>
    </row>
    <row r="13" spans="2:12" ht="21.75" customHeight="1" thickBot="1" x14ac:dyDescent="0.3">
      <c r="B13" s="1" t="s">
        <v>21</v>
      </c>
      <c r="C13" s="16" t="s">
        <v>22</v>
      </c>
      <c r="D13" s="2" t="s">
        <v>60</v>
      </c>
      <c r="E13" s="28" t="str">
        <f t="shared" si="3"/>
        <v>3</v>
      </c>
      <c r="F13" s="28" t="str">
        <f t="shared" si="4"/>
        <v>0</v>
      </c>
      <c r="G13" s="28">
        <f t="shared" si="1"/>
        <v>45</v>
      </c>
      <c r="H13" s="29">
        <f t="shared" si="2"/>
        <v>43</v>
      </c>
      <c r="I13" s="28">
        <f t="shared" si="5"/>
        <v>0</v>
      </c>
      <c r="J13" s="28">
        <f t="shared" si="6"/>
        <v>2</v>
      </c>
    </row>
    <row r="14" spans="2:12" ht="34.5" customHeight="1" thickBot="1" x14ac:dyDescent="0.3">
      <c r="B14" s="10" t="s">
        <v>53</v>
      </c>
      <c r="C14" s="4" t="s">
        <v>62</v>
      </c>
      <c r="D14" s="30">
        <f>D15+D22+D29</f>
        <v>45</v>
      </c>
      <c r="E14" s="30">
        <f t="shared" ref="E14:J14" si="7">SUBTOTAL(9,E15:E31)</f>
        <v>0</v>
      </c>
      <c r="F14" s="30">
        <f t="shared" si="7"/>
        <v>0</v>
      </c>
      <c r="G14" s="30">
        <f t="shared" si="7"/>
        <v>1020</v>
      </c>
      <c r="H14" s="30">
        <f t="shared" si="7"/>
        <v>398</v>
      </c>
      <c r="I14" s="30">
        <f t="shared" si="7"/>
        <v>600</v>
      </c>
      <c r="J14" s="30">
        <f t="shared" si="7"/>
        <v>22</v>
      </c>
      <c r="K14" s="8">
        <f>SUM(G16:G21,G23:G28,G30:G31)</f>
        <v>1020</v>
      </c>
      <c r="L14" s="8">
        <f>SUM(K15,K22,K29)</f>
        <v>1020</v>
      </c>
    </row>
    <row r="15" spans="2:12" ht="34.5" customHeight="1" thickBot="1" x14ac:dyDescent="0.3">
      <c r="B15" s="9" t="s">
        <v>23</v>
      </c>
      <c r="C15" s="5" t="s">
        <v>24</v>
      </c>
      <c r="D15" s="31">
        <v>17</v>
      </c>
      <c r="E15" s="31"/>
      <c r="F15" s="31"/>
      <c r="G15" s="31">
        <f>SUBTOTAL(9,G16:G21)</f>
        <v>255</v>
      </c>
      <c r="H15" s="31">
        <f t="shared" ref="H15:J15" si="8">SUBTOTAL(9,H16:H21)</f>
        <v>243</v>
      </c>
      <c r="I15" s="31">
        <f t="shared" si="8"/>
        <v>0</v>
      </c>
      <c r="J15" s="31">
        <f t="shared" si="8"/>
        <v>12</v>
      </c>
      <c r="K15" s="8">
        <f>SUM(G16:G21)</f>
        <v>255</v>
      </c>
    </row>
    <row r="16" spans="2:12" ht="25.5" customHeight="1" thickBot="1" x14ac:dyDescent="0.3">
      <c r="B16" s="1" t="s">
        <v>25</v>
      </c>
      <c r="C16" s="46" t="s">
        <v>26</v>
      </c>
      <c r="D16" s="41" t="s">
        <v>61</v>
      </c>
      <c r="E16" s="28" t="str">
        <f t="shared" ref="E16:E31" si="9">MID(D16,3,1)</f>
        <v>2</v>
      </c>
      <c r="F16" s="28" t="str">
        <f t="shared" ref="F16:F28" si="10">MID(D16,5,1)</f>
        <v>0</v>
      </c>
      <c r="G16" s="28">
        <v>30</v>
      </c>
      <c r="H16" s="32">
        <v>28</v>
      </c>
      <c r="I16" s="33">
        <f t="shared" ref="I16:I21" si="11">F16*30</f>
        <v>0</v>
      </c>
      <c r="J16" s="28">
        <f t="shared" ref="J16:J28" si="12">IF(E16&lt;&gt;"0",2,0)</f>
        <v>2</v>
      </c>
    </row>
    <row r="17" spans="2:11" ht="18.75" thickBot="1" x14ac:dyDescent="0.3">
      <c r="B17" s="1" t="s">
        <v>27</v>
      </c>
      <c r="C17" s="58" t="s">
        <v>129</v>
      </c>
      <c r="D17" s="42" t="s">
        <v>60</v>
      </c>
      <c r="E17" s="28" t="str">
        <f t="shared" si="9"/>
        <v>3</v>
      </c>
      <c r="F17" s="28" t="str">
        <f t="shared" si="10"/>
        <v>0</v>
      </c>
      <c r="G17" s="28">
        <f>SUM($H17:$J17)</f>
        <v>45</v>
      </c>
      <c r="H17" s="32">
        <f t="shared" ref="H17:H21" si="13">E17*15-J17</f>
        <v>43</v>
      </c>
      <c r="I17" s="33">
        <f t="shared" si="11"/>
        <v>0</v>
      </c>
      <c r="J17" s="28">
        <f t="shared" si="12"/>
        <v>2</v>
      </c>
    </row>
    <row r="18" spans="2:11" ht="18.75" thickBot="1" x14ac:dyDescent="0.3">
      <c r="B18" s="1" t="s">
        <v>28</v>
      </c>
      <c r="C18" s="20" t="s">
        <v>29</v>
      </c>
      <c r="D18" s="42" t="s">
        <v>60</v>
      </c>
      <c r="E18" s="28" t="str">
        <f t="shared" si="9"/>
        <v>3</v>
      </c>
      <c r="F18" s="28" t="str">
        <f t="shared" si="10"/>
        <v>0</v>
      </c>
      <c r="G18" s="28">
        <f>SUM($H18:$J18)</f>
        <v>45</v>
      </c>
      <c r="H18" s="32">
        <f t="shared" si="13"/>
        <v>43</v>
      </c>
      <c r="I18" s="33">
        <f t="shared" si="11"/>
        <v>0</v>
      </c>
      <c r="J18" s="28">
        <f t="shared" si="12"/>
        <v>2</v>
      </c>
    </row>
    <row r="19" spans="2:11" ht="18.75" thickBot="1" x14ac:dyDescent="0.3">
      <c r="B19" s="1" t="s">
        <v>30</v>
      </c>
      <c r="C19" s="20" t="s">
        <v>111</v>
      </c>
      <c r="D19" s="42" t="s">
        <v>60</v>
      </c>
      <c r="E19" s="28" t="str">
        <f t="shared" si="9"/>
        <v>3</v>
      </c>
      <c r="F19" s="28" t="str">
        <f t="shared" si="10"/>
        <v>0</v>
      </c>
      <c r="G19" s="28">
        <f>SUM($H19:$J19)</f>
        <v>45</v>
      </c>
      <c r="H19" s="32">
        <f t="shared" si="13"/>
        <v>43</v>
      </c>
      <c r="I19" s="33">
        <f t="shared" si="11"/>
        <v>0</v>
      </c>
      <c r="J19" s="28">
        <f t="shared" si="12"/>
        <v>2</v>
      </c>
    </row>
    <row r="20" spans="2:11" ht="18.75" thickBot="1" x14ac:dyDescent="0.3">
      <c r="B20" s="1" t="s">
        <v>31</v>
      </c>
      <c r="C20" s="20" t="s">
        <v>112</v>
      </c>
      <c r="D20" s="42" t="s">
        <v>60</v>
      </c>
      <c r="E20" s="28" t="str">
        <f t="shared" si="9"/>
        <v>3</v>
      </c>
      <c r="F20" s="28" t="str">
        <f t="shared" si="10"/>
        <v>0</v>
      </c>
      <c r="G20" s="28">
        <f>SUM($H20:$J20)</f>
        <v>45</v>
      </c>
      <c r="H20" s="32">
        <f t="shared" si="13"/>
        <v>43</v>
      </c>
      <c r="I20" s="33">
        <f t="shared" si="11"/>
        <v>0</v>
      </c>
      <c r="J20" s="28">
        <f t="shared" si="12"/>
        <v>2</v>
      </c>
    </row>
    <row r="21" spans="2:11" ht="18.75" thickBot="1" x14ac:dyDescent="0.3">
      <c r="B21" s="1" t="s">
        <v>32</v>
      </c>
      <c r="C21" s="20" t="s">
        <v>113</v>
      </c>
      <c r="D21" s="42" t="s">
        <v>60</v>
      </c>
      <c r="E21" s="28" t="str">
        <f t="shared" si="9"/>
        <v>3</v>
      </c>
      <c r="F21" s="28" t="str">
        <f t="shared" si="10"/>
        <v>0</v>
      </c>
      <c r="G21" s="28">
        <f>SUM($H21:$J21)</f>
        <v>45</v>
      </c>
      <c r="H21" s="32">
        <f t="shared" si="13"/>
        <v>43</v>
      </c>
      <c r="I21" s="33">
        <f t="shared" si="11"/>
        <v>0</v>
      </c>
      <c r="J21" s="28">
        <f t="shared" si="12"/>
        <v>2</v>
      </c>
    </row>
    <row r="22" spans="2:11" ht="30.75" customHeight="1" thickBot="1" x14ac:dyDescent="0.3">
      <c r="B22" s="5" t="s">
        <v>33</v>
      </c>
      <c r="C22" s="5" t="s">
        <v>62</v>
      </c>
      <c r="D22" s="59">
        <v>24</v>
      </c>
      <c r="E22" s="43"/>
      <c r="F22" s="43"/>
      <c r="G22" s="45">
        <f>SUBTOTAL(9,G23:G28)</f>
        <v>690</v>
      </c>
      <c r="H22" s="45">
        <f>SUBTOTAL(9,H23:H28)</f>
        <v>114</v>
      </c>
      <c r="I22" s="45">
        <f>SUBTOTAL(9,I23:I28)</f>
        <v>570</v>
      </c>
      <c r="J22" s="45">
        <f>SUBTOTAL(9,J23:J28)</f>
        <v>6</v>
      </c>
      <c r="K22" s="8">
        <f>SUM(G23:G28)</f>
        <v>690</v>
      </c>
    </row>
    <row r="23" spans="2:11" ht="27.75" customHeight="1" thickBot="1" x14ac:dyDescent="0.3">
      <c r="B23" s="1" t="s">
        <v>35</v>
      </c>
      <c r="C23" s="15" t="s">
        <v>114</v>
      </c>
      <c r="D23" s="41" t="s">
        <v>60</v>
      </c>
      <c r="E23" s="28" t="str">
        <f t="shared" si="9"/>
        <v>3</v>
      </c>
      <c r="F23" s="28" t="str">
        <f t="shared" si="10"/>
        <v>0</v>
      </c>
      <c r="G23" s="28">
        <f>SUM($H23:$J23)</f>
        <v>45</v>
      </c>
      <c r="H23" s="32">
        <f>E23*15-J23</f>
        <v>43</v>
      </c>
      <c r="I23" s="33">
        <f t="shared" ref="I23:I27" si="14">F23*30</f>
        <v>0</v>
      </c>
      <c r="J23" s="28">
        <f t="shared" si="12"/>
        <v>2</v>
      </c>
    </row>
    <row r="24" spans="2:11" ht="31.5" customHeight="1" thickBot="1" x14ac:dyDescent="0.3">
      <c r="B24" s="1" t="s">
        <v>36</v>
      </c>
      <c r="C24" s="16" t="s">
        <v>131</v>
      </c>
      <c r="D24" s="42" t="s">
        <v>52</v>
      </c>
      <c r="E24" s="28" t="str">
        <f t="shared" si="9"/>
        <v>2</v>
      </c>
      <c r="F24" s="28" t="str">
        <f t="shared" si="10"/>
        <v>2</v>
      </c>
      <c r="G24" s="28">
        <f t="shared" ref="G24:G31" si="15">SUM($H24:$J24)</f>
        <v>90</v>
      </c>
      <c r="H24" s="32">
        <f t="shared" ref="H24:H28" si="16">E24*15-J24</f>
        <v>28</v>
      </c>
      <c r="I24" s="33">
        <f t="shared" si="14"/>
        <v>60</v>
      </c>
      <c r="J24" s="28">
        <f t="shared" si="12"/>
        <v>2</v>
      </c>
    </row>
    <row r="25" spans="2:11" ht="33.75" customHeight="1" thickBot="1" x14ac:dyDescent="0.3">
      <c r="B25" s="1" t="s">
        <v>37</v>
      </c>
      <c r="C25" s="16" t="s">
        <v>116</v>
      </c>
      <c r="D25" s="42" t="s">
        <v>128</v>
      </c>
      <c r="E25" s="28" t="str">
        <f t="shared" si="9"/>
        <v>3</v>
      </c>
      <c r="F25" s="28" t="str">
        <f t="shared" si="10"/>
        <v>2</v>
      </c>
      <c r="G25" s="28">
        <f t="shared" si="15"/>
        <v>105</v>
      </c>
      <c r="H25" s="32">
        <f t="shared" si="16"/>
        <v>43</v>
      </c>
      <c r="I25" s="33">
        <f t="shared" si="14"/>
        <v>60</v>
      </c>
      <c r="J25" s="28">
        <f t="shared" si="12"/>
        <v>2</v>
      </c>
    </row>
    <row r="26" spans="2:11" ht="24.75" customHeight="1" thickBot="1" x14ac:dyDescent="0.3">
      <c r="B26" s="1" t="s">
        <v>38</v>
      </c>
      <c r="C26" s="16" t="s">
        <v>119</v>
      </c>
      <c r="D26" s="42" t="s">
        <v>55</v>
      </c>
      <c r="E26" s="28" t="str">
        <f t="shared" si="9"/>
        <v>0</v>
      </c>
      <c r="F26" s="28" t="str">
        <f t="shared" si="10"/>
        <v>3</v>
      </c>
      <c r="G26" s="28">
        <f t="shared" si="15"/>
        <v>90</v>
      </c>
      <c r="H26" s="32">
        <f t="shared" si="16"/>
        <v>0</v>
      </c>
      <c r="I26" s="33">
        <f t="shared" si="14"/>
        <v>90</v>
      </c>
      <c r="J26" s="28">
        <f t="shared" si="12"/>
        <v>0</v>
      </c>
    </row>
    <row r="27" spans="2:11" ht="31.5" customHeight="1" thickBot="1" x14ac:dyDescent="0.3">
      <c r="B27" s="1" t="s">
        <v>39</v>
      </c>
      <c r="C27" s="16" t="s">
        <v>127</v>
      </c>
      <c r="D27" s="42" t="s">
        <v>55</v>
      </c>
      <c r="E27" s="28" t="str">
        <f t="shared" si="9"/>
        <v>0</v>
      </c>
      <c r="F27" s="28" t="str">
        <f t="shared" si="10"/>
        <v>3</v>
      </c>
      <c r="G27" s="28">
        <f t="shared" si="15"/>
        <v>90</v>
      </c>
      <c r="H27" s="32">
        <f t="shared" si="16"/>
        <v>0</v>
      </c>
      <c r="I27" s="33">
        <f t="shared" si="14"/>
        <v>90</v>
      </c>
      <c r="J27" s="28">
        <f t="shared" si="12"/>
        <v>0</v>
      </c>
    </row>
    <row r="28" spans="2:11" ht="29.25" customHeight="1" thickBot="1" x14ac:dyDescent="0.3">
      <c r="B28" s="1" t="s">
        <v>40</v>
      </c>
      <c r="C28" s="16" t="s">
        <v>45</v>
      </c>
      <c r="D28" s="42" t="s">
        <v>132</v>
      </c>
      <c r="E28" s="28" t="str">
        <f t="shared" si="9"/>
        <v>0</v>
      </c>
      <c r="F28" s="28" t="str">
        <f t="shared" si="10"/>
        <v>6</v>
      </c>
      <c r="G28" s="28">
        <f t="shared" si="15"/>
        <v>270</v>
      </c>
      <c r="H28" s="32">
        <f t="shared" si="16"/>
        <v>0</v>
      </c>
      <c r="I28" s="33">
        <f>F28*45</f>
        <v>270</v>
      </c>
      <c r="J28" s="28">
        <f t="shared" si="12"/>
        <v>0</v>
      </c>
    </row>
    <row r="29" spans="2:11" ht="42" customHeight="1" thickBot="1" x14ac:dyDescent="0.3">
      <c r="B29" s="3" t="s">
        <v>46</v>
      </c>
      <c r="C29" s="5" t="s">
        <v>47</v>
      </c>
      <c r="D29" s="43">
        <v>4</v>
      </c>
      <c r="E29" s="43"/>
      <c r="F29" s="43"/>
      <c r="G29" s="31">
        <f>SUBTOTAL(9,G30:G31)</f>
        <v>75</v>
      </c>
      <c r="H29" s="31">
        <f>SUBTOTAL(9,H30:H31)</f>
        <v>41</v>
      </c>
      <c r="I29" s="31">
        <f>SUBTOTAL(9,I30:I31)</f>
        <v>30</v>
      </c>
      <c r="J29" s="31">
        <f>SUBTOTAL(9,J30:J31)</f>
        <v>4</v>
      </c>
      <c r="K29" s="8">
        <f>SUM(G30:G31)</f>
        <v>75</v>
      </c>
    </row>
    <row r="30" spans="2:11" ht="28.5" customHeight="1" thickBot="1" x14ac:dyDescent="0.3">
      <c r="B30" s="1" t="s">
        <v>41</v>
      </c>
      <c r="C30" s="15" t="s">
        <v>123</v>
      </c>
      <c r="D30" s="28" t="s">
        <v>61</v>
      </c>
      <c r="E30" s="28" t="str">
        <f t="shared" si="9"/>
        <v>2</v>
      </c>
      <c r="F30" s="28" t="str">
        <f t="shared" ref="F30:F31" si="17">MID(D30,5,1)</f>
        <v>0</v>
      </c>
      <c r="G30" s="28">
        <f t="shared" si="15"/>
        <v>30</v>
      </c>
      <c r="H30" s="32">
        <f t="shared" ref="H30:H31" si="18">E30*15-J30</f>
        <v>28</v>
      </c>
      <c r="I30" s="33">
        <f t="shared" ref="I30:I31" si="19">F30*30</f>
        <v>0</v>
      </c>
      <c r="J30" s="28">
        <f t="shared" ref="J30:J31" si="20">IF(E30&lt;&gt;"0",2,0)</f>
        <v>2</v>
      </c>
    </row>
    <row r="31" spans="2:11" ht="27" customHeight="1" thickBot="1" x14ac:dyDescent="0.3">
      <c r="B31" s="1" t="s">
        <v>42</v>
      </c>
      <c r="C31" s="16" t="s">
        <v>124</v>
      </c>
      <c r="D31" s="28" t="s">
        <v>70</v>
      </c>
      <c r="E31" s="28" t="str">
        <f t="shared" si="9"/>
        <v>1</v>
      </c>
      <c r="F31" s="28" t="str">
        <f t="shared" si="17"/>
        <v>1</v>
      </c>
      <c r="G31" s="28">
        <f t="shared" si="15"/>
        <v>45</v>
      </c>
      <c r="H31" s="32">
        <f t="shared" si="18"/>
        <v>13</v>
      </c>
      <c r="I31" s="33">
        <f t="shared" si="19"/>
        <v>30</v>
      </c>
      <c r="J31" s="28">
        <f t="shared" si="20"/>
        <v>2</v>
      </c>
    </row>
    <row r="32" spans="2:11" ht="38.25" customHeight="1" thickBot="1" x14ac:dyDescent="0.3">
      <c r="B32" s="6"/>
      <c r="C32" s="7" t="s">
        <v>50</v>
      </c>
      <c r="D32" s="44">
        <f>D14+D6</f>
        <v>65</v>
      </c>
      <c r="E32" s="34"/>
      <c r="F32" s="34"/>
      <c r="G32" s="34">
        <f>SUBTOTAL(9,G6:G31)</f>
        <v>1410</v>
      </c>
      <c r="H32" s="34">
        <f>SUBTOTAL(9,H6:H31)</f>
        <v>596</v>
      </c>
      <c r="I32" s="34">
        <f>SUBTOTAL(9,I6:I31)</f>
        <v>780</v>
      </c>
      <c r="J32" s="34">
        <f>SUBTOTAL(9,J6:J31)</f>
        <v>34</v>
      </c>
      <c r="K32" s="8">
        <f>H32+I32+J32</f>
        <v>1410</v>
      </c>
    </row>
    <row r="37" spans="3:11" ht="27.75" customHeight="1" x14ac:dyDescent="0.3">
      <c r="C37" s="11" t="s">
        <v>50</v>
      </c>
      <c r="D37" s="35">
        <v>65</v>
      </c>
      <c r="E37" s="35"/>
      <c r="F37" s="35"/>
      <c r="G37" s="35">
        <f>G32</f>
        <v>1410</v>
      </c>
      <c r="H37" s="36">
        <f>H32</f>
        <v>596</v>
      </c>
      <c r="I37" s="35">
        <f>I32</f>
        <v>780</v>
      </c>
      <c r="J37" s="35">
        <f>J32</f>
        <v>34</v>
      </c>
      <c r="K37" s="8">
        <f>H37+I37+J37</f>
        <v>1410</v>
      </c>
    </row>
    <row r="38" spans="3:11" ht="23.25" customHeight="1" x14ac:dyDescent="0.3">
      <c r="G38" s="37" t="s">
        <v>57</v>
      </c>
      <c r="H38" s="37"/>
      <c r="I38" s="38">
        <f>I32</f>
        <v>780</v>
      </c>
    </row>
    <row r="39" spans="3:11" ht="21.75" customHeight="1" x14ac:dyDescent="0.3">
      <c r="G39" s="37" t="s">
        <v>58</v>
      </c>
      <c r="H39" s="37"/>
      <c r="I39" s="38">
        <f>G32</f>
        <v>1410</v>
      </c>
    </row>
    <row r="40" spans="3:11" ht="27.75" customHeight="1" x14ac:dyDescent="0.3">
      <c r="G40" s="37" t="s">
        <v>64</v>
      </c>
      <c r="H40" s="39"/>
      <c r="I40" s="38">
        <f>I32/G32%</f>
        <v>55.319148936170215</v>
      </c>
      <c r="J40" s="40" t="s">
        <v>59</v>
      </c>
      <c r="K40" s="12">
        <v>0.55000000000000004</v>
      </c>
    </row>
  </sheetData>
  <mergeCells count="9">
    <mergeCell ref="B1:J1"/>
    <mergeCell ref="B3:B5"/>
    <mergeCell ref="C3:C5"/>
    <mergeCell ref="D3:D5"/>
    <mergeCell ref="E3:E5"/>
    <mergeCell ref="F3:F5"/>
    <mergeCell ref="G3:J3"/>
    <mergeCell ref="G4:G5"/>
    <mergeCell ref="H4:J4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57"/>
  <sheetViews>
    <sheetView workbookViewId="0">
      <selection activeCell="C57" sqref="C57"/>
    </sheetView>
  </sheetViews>
  <sheetFormatPr defaultRowHeight="15" x14ac:dyDescent="0.25"/>
  <cols>
    <col min="2" max="2" width="15.5703125" customWidth="1"/>
    <col min="3" max="3" width="31" customWidth="1"/>
    <col min="4" max="4" width="13.5703125" style="23" customWidth="1"/>
    <col min="5" max="6" width="13.5703125" style="23" hidden="1" customWidth="1"/>
    <col min="7" max="7" width="12.5703125" style="23" customWidth="1"/>
    <col min="8" max="8" width="13" style="23" bestFit="1" customWidth="1"/>
    <col min="9" max="9" width="15.7109375" style="23" customWidth="1"/>
    <col min="10" max="10" width="13.140625" style="23" customWidth="1"/>
  </cols>
  <sheetData>
    <row r="1" spans="2:11" ht="50.25" customHeight="1" x14ac:dyDescent="0.35">
      <c r="B1" s="60" t="s">
        <v>135</v>
      </c>
      <c r="C1" s="60"/>
      <c r="D1" s="60"/>
      <c r="E1" s="60"/>
      <c r="F1" s="60"/>
      <c r="G1" s="60"/>
      <c r="H1" s="60"/>
      <c r="I1" s="60"/>
      <c r="J1" s="60"/>
    </row>
    <row r="2" spans="2:11" ht="15.75" thickBot="1" x14ac:dyDescent="0.3"/>
    <row r="3" spans="2:11" ht="21.75" customHeight="1" thickBot="1" x14ac:dyDescent="0.3">
      <c r="B3" s="61" t="s">
        <v>0</v>
      </c>
      <c r="C3" s="61" t="s">
        <v>1</v>
      </c>
      <c r="D3" s="63" t="s">
        <v>2</v>
      </c>
      <c r="E3" s="63" t="s">
        <v>107</v>
      </c>
      <c r="F3" s="63" t="s">
        <v>108</v>
      </c>
      <c r="G3" s="65" t="s">
        <v>3</v>
      </c>
      <c r="H3" s="66"/>
      <c r="I3" s="66"/>
      <c r="J3" s="67"/>
    </row>
    <row r="4" spans="2:11" ht="17.25" thickBot="1" x14ac:dyDescent="0.3">
      <c r="B4" s="62"/>
      <c r="C4" s="62"/>
      <c r="D4" s="64"/>
      <c r="E4" s="64"/>
      <c r="F4" s="64"/>
      <c r="G4" s="63" t="s">
        <v>67</v>
      </c>
      <c r="H4" s="65" t="s">
        <v>4</v>
      </c>
      <c r="I4" s="66"/>
      <c r="J4" s="68"/>
    </row>
    <row r="5" spans="2:11" ht="80.25" customHeight="1" x14ac:dyDescent="0.25">
      <c r="B5" s="62"/>
      <c r="C5" s="62"/>
      <c r="D5" s="64"/>
      <c r="E5" s="64"/>
      <c r="F5" s="64"/>
      <c r="G5" s="64"/>
      <c r="H5" s="47" t="s">
        <v>5</v>
      </c>
      <c r="I5" s="52" t="s">
        <v>6</v>
      </c>
      <c r="J5" s="48" t="s">
        <v>105</v>
      </c>
    </row>
    <row r="6" spans="2:11" ht="61.5" customHeight="1" thickBot="1" x14ac:dyDescent="0.3">
      <c r="B6" s="13"/>
      <c r="C6" s="4" t="s">
        <v>72</v>
      </c>
      <c r="D6" s="30">
        <v>74</v>
      </c>
      <c r="E6" s="30">
        <f>SUM(E7:E22)</f>
        <v>74</v>
      </c>
      <c r="F6" s="30">
        <f t="shared" ref="F6:J6" si="0">SUM(F7:F22)</f>
        <v>0</v>
      </c>
      <c r="G6" s="54">
        <f t="shared" si="0"/>
        <v>1110</v>
      </c>
      <c r="H6" s="30">
        <f t="shared" si="0"/>
        <v>1094</v>
      </c>
      <c r="I6" s="30">
        <f t="shared" si="0"/>
        <v>0</v>
      </c>
      <c r="J6" s="30">
        <f t="shared" si="0"/>
        <v>16</v>
      </c>
      <c r="K6" s="51"/>
    </row>
    <row r="7" spans="2:11" ht="25.5" customHeight="1" thickBot="1" x14ac:dyDescent="0.3">
      <c r="B7" s="18" t="s">
        <v>89</v>
      </c>
      <c r="C7" s="17" t="s">
        <v>73</v>
      </c>
      <c r="D7" s="49">
        <v>6</v>
      </c>
      <c r="E7" s="50">
        <f>D7</f>
        <v>6</v>
      </c>
      <c r="F7" s="53"/>
      <c r="G7" s="55">
        <f>SUM(H7:J7)</f>
        <v>90</v>
      </c>
      <c r="H7" s="50">
        <f>E7*15-1</f>
        <v>89</v>
      </c>
      <c r="I7" s="50"/>
      <c r="J7" s="48">
        <v>1</v>
      </c>
    </row>
    <row r="8" spans="2:11" ht="25.5" customHeight="1" thickBot="1" x14ac:dyDescent="0.3">
      <c r="B8" s="18" t="s">
        <v>90</v>
      </c>
      <c r="C8" s="17" t="s">
        <v>74</v>
      </c>
      <c r="D8" s="49">
        <v>6</v>
      </c>
      <c r="E8" s="50">
        <f t="shared" ref="E8:E22" si="1">D8</f>
        <v>6</v>
      </c>
      <c r="F8" s="53"/>
      <c r="G8" s="55">
        <v>90</v>
      </c>
      <c r="H8" s="50">
        <f t="shared" ref="H8:H22" si="2">E8*15-1</f>
        <v>89</v>
      </c>
      <c r="I8" s="50"/>
      <c r="J8" s="48">
        <v>1</v>
      </c>
    </row>
    <row r="9" spans="2:11" ht="25.5" customHeight="1" thickBot="1" x14ac:dyDescent="0.3">
      <c r="B9" s="18" t="s">
        <v>91</v>
      </c>
      <c r="C9" s="17" t="s">
        <v>75</v>
      </c>
      <c r="D9" s="49">
        <v>7</v>
      </c>
      <c r="E9" s="50">
        <f t="shared" si="1"/>
        <v>7</v>
      </c>
      <c r="F9" s="53"/>
      <c r="G9" s="55">
        <v>105</v>
      </c>
      <c r="H9" s="50">
        <f t="shared" si="2"/>
        <v>104</v>
      </c>
      <c r="I9" s="50"/>
      <c r="J9" s="48">
        <v>1</v>
      </c>
    </row>
    <row r="10" spans="2:11" ht="25.5" customHeight="1" thickBot="1" x14ac:dyDescent="0.3">
      <c r="B10" s="18" t="s">
        <v>92</v>
      </c>
      <c r="C10" s="17" t="s">
        <v>76</v>
      </c>
      <c r="D10" s="49">
        <v>7</v>
      </c>
      <c r="E10" s="50">
        <f t="shared" si="1"/>
        <v>7</v>
      </c>
      <c r="F10" s="53"/>
      <c r="G10" s="55">
        <v>105</v>
      </c>
      <c r="H10" s="50">
        <f t="shared" si="2"/>
        <v>104</v>
      </c>
      <c r="I10" s="50"/>
      <c r="J10" s="48">
        <v>1</v>
      </c>
    </row>
    <row r="11" spans="2:11" ht="25.5" customHeight="1" thickBot="1" x14ac:dyDescent="0.3">
      <c r="B11" s="18" t="s">
        <v>93</v>
      </c>
      <c r="C11" s="17" t="s">
        <v>77</v>
      </c>
      <c r="D11" s="49">
        <v>4</v>
      </c>
      <c r="E11" s="50">
        <f t="shared" si="1"/>
        <v>4</v>
      </c>
      <c r="F11" s="53"/>
      <c r="G11" s="55">
        <v>60</v>
      </c>
      <c r="H11" s="50">
        <f t="shared" si="2"/>
        <v>59</v>
      </c>
      <c r="I11" s="50"/>
      <c r="J11" s="48">
        <v>1</v>
      </c>
    </row>
    <row r="12" spans="2:11" ht="25.5" customHeight="1" thickBot="1" x14ac:dyDescent="0.3">
      <c r="B12" s="18" t="s">
        <v>94</v>
      </c>
      <c r="C12" s="17" t="s">
        <v>78</v>
      </c>
      <c r="D12" s="49">
        <v>4</v>
      </c>
      <c r="E12" s="50">
        <f t="shared" si="1"/>
        <v>4</v>
      </c>
      <c r="F12" s="53"/>
      <c r="G12" s="55">
        <v>60</v>
      </c>
      <c r="H12" s="50">
        <f t="shared" si="2"/>
        <v>59</v>
      </c>
      <c r="I12" s="50"/>
      <c r="J12" s="48">
        <v>1</v>
      </c>
    </row>
    <row r="13" spans="2:11" ht="25.5" customHeight="1" thickBot="1" x14ac:dyDescent="0.3">
      <c r="B13" s="18" t="s">
        <v>95</v>
      </c>
      <c r="C13" s="17" t="s">
        <v>79</v>
      </c>
      <c r="D13" s="49">
        <v>4</v>
      </c>
      <c r="E13" s="50">
        <f t="shared" si="1"/>
        <v>4</v>
      </c>
      <c r="F13" s="53"/>
      <c r="G13" s="55">
        <v>60</v>
      </c>
      <c r="H13" s="50">
        <f t="shared" si="2"/>
        <v>59</v>
      </c>
      <c r="I13" s="50"/>
      <c r="J13" s="48">
        <v>1</v>
      </c>
    </row>
    <row r="14" spans="2:11" ht="25.5" customHeight="1" thickBot="1" x14ac:dyDescent="0.3">
      <c r="B14" s="18" t="s">
        <v>96</v>
      </c>
      <c r="C14" s="19" t="s">
        <v>80</v>
      </c>
      <c r="D14" s="49">
        <v>4</v>
      </c>
      <c r="E14" s="50">
        <f t="shared" si="1"/>
        <v>4</v>
      </c>
      <c r="F14" s="53"/>
      <c r="G14" s="55">
        <v>60</v>
      </c>
      <c r="H14" s="50">
        <f t="shared" si="2"/>
        <v>59</v>
      </c>
      <c r="I14" s="50"/>
      <c r="J14" s="48">
        <v>1</v>
      </c>
    </row>
    <row r="15" spans="2:11" ht="25.5" customHeight="1" thickBot="1" x14ac:dyDescent="0.3">
      <c r="B15" s="18" t="s">
        <v>97</v>
      </c>
      <c r="C15" s="17" t="s">
        <v>81</v>
      </c>
      <c r="D15" s="49">
        <v>4</v>
      </c>
      <c r="E15" s="50">
        <f t="shared" si="1"/>
        <v>4</v>
      </c>
      <c r="F15" s="53"/>
      <c r="G15" s="55">
        <v>60</v>
      </c>
      <c r="H15" s="50">
        <f t="shared" si="2"/>
        <v>59</v>
      </c>
      <c r="I15" s="50"/>
      <c r="J15" s="48">
        <v>1</v>
      </c>
    </row>
    <row r="16" spans="2:11" ht="25.5" customHeight="1" thickBot="1" x14ac:dyDescent="0.3">
      <c r="B16" s="18" t="s">
        <v>98</v>
      </c>
      <c r="C16" s="17" t="s">
        <v>82</v>
      </c>
      <c r="D16" s="49">
        <v>4</v>
      </c>
      <c r="E16" s="50">
        <f t="shared" si="1"/>
        <v>4</v>
      </c>
      <c r="F16" s="53"/>
      <c r="G16" s="55">
        <v>60</v>
      </c>
      <c r="H16" s="50">
        <f t="shared" si="2"/>
        <v>59</v>
      </c>
      <c r="I16" s="50"/>
      <c r="J16" s="48">
        <v>1</v>
      </c>
    </row>
    <row r="17" spans="2:12" ht="25.5" customHeight="1" thickBot="1" x14ac:dyDescent="0.3">
      <c r="B17" s="18" t="s">
        <v>99</v>
      </c>
      <c r="C17" s="17" t="s">
        <v>83</v>
      </c>
      <c r="D17" s="49">
        <v>4</v>
      </c>
      <c r="E17" s="50">
        <f t="shared" si="1"/>
        <v>4</v>
      </c>
      <c r="F17" s="53"/>
      <c r="G17" s="55">
        <v>60</v>
      </c>
      <c r="H17" s="50">
        <f t="shared" si="2"/>
        <v>59</v>
      </c>
      <c r="I17" s="50"/>
      <c r="J17" s="48">
        <v>1</v>
      </c>
    </row>
    <row r="18" spans="2:12" ht="25.5" customHeight="1" thickBot="1" x14ac:dyDescent="0.3">
      <c r="B18" s="18" t="s">
        <v>100</v>
      </c>
      <c r="C18" s="17" t="s">
        <v>84</v>
      </c>
      <c r="D18" s="49">
        <v>4</v>
      </c>
      <c r="E18" s="50">
        <f t="shared" si="1"/>
        <v>4</v>
      </c>
      <c r="F18" s="53"/>
      <c r="G18" s="55">
        <v>60</v>
      </c>
      <c r="H18" s="50">
        <f t="shared" si="2"/>
        <v>59</v>
      </c>
      <c r="I18" s="50"/>
      <c r="J18" s="48">
        <v>1</v>
      </c>
    </row>
    <row r="19" spans="2:12" ht="25.5" customHeight="1" thickBot="1" x14ac:dyDescent="0.3">
      <c r="B19" s="18" t="s">
        <v>101</v>
      </c>
      <c r="C19" s="17" t="s">
        <v>85</v>
      </c>
      <c r="D19" s="49">
        <v>4</v>
      </c>
      <c r="E19" s="50">
        <f t="shared" si="1"/>
        <v>4</v>
      </c>
      <c r="F19" s="53"/>
      <c r="G19" s="55">
        <v>60</v>
      </c>
      <c r="H19" s="50">
        <f t="shared" si="2"/>
        <v>59</v>
      </c>
      <c r="I19" s="50"/>
      <c r="J19" s="48">
        <v>1</v>
      </c>
    </row>
    <row r="20" spans="2:12" ht="25.5" customHeight="1" thickBot="1" x14ac:dyDescent="0.3">
      <c r="B20" s="18" t="s">
        <v>102</v>
      </c>
      <c r="C20" s="17" t="s">
        <v>86</v>
      </c>
      <c r="D20" s="49">
        <v>4</v>
      </c>
      <c r="E20" s="50">
        <f t="shared" si="1"/>
        <v>4</v>
      </c>
      <c r="F20" s="53"/>
      <c r="G20" s="55">
        <v>60</v>
      </c>
      <c r="H20" s="50">
        <f t="shared" si="2"/>
        <v>59</v>
      </c>
      <c r="I20" s="50"/>
      <c r="J20" s="48">
        <v>1</v>
      </c>
    </row>
    <row r="21" spans="2:12" ht="25.5" customHeight="1" thickBot="1" x14ac:dyDescent="0.3">
      <c r="B21" s="18" t="s">
        <v>103</v>
      </c>
      <c r="C21" s="17" t="s">
        <v>87</v>
      </c>
      <c r="D21" s="49">
        <v>4</v>
      </c>
      <c r="E21" s="50">
        <f t="shared" si="1"/>
        <v>4</v>
      </c>
      <c r="F21" s="53"/>
      <c r="G21" s="55">
        <v>60</v>
      </c>
      <c r="H21" s="50">
        <f t="shared" si="2"/>
        <v>59</v>
      </c>
      <c r="I21" s="50"/>
      <c r="J21" s="48">
        <v>1</v>
      </c>
    </row>
    <row r="22" spans="2:12" ht="25.5" customHeight="1" thickBot="1" x14ac:dyDescent="0.3">
      <c r="B22" s="18" t="s">
        <v>104</v>
      </c>
      <c r="C22" s="17" t="s">
        <v>88</v>
      </c>
      <c r="D22" s="49">
        <v>4</v>
      </c>
      <c r="E22" s="50">
        <f t="shared" si="1"/>
        <v>4</v>
      </c>
      <c r="F22" s="53"/>
      <c r="G22" s="55">
        <v>60</v>
      </c>
      <c r="H22" s="50">
        <f t="shared" si="2"/>
        <v>59</v>
      </c>
      <c r="I22" s="50"/>
      <c r="J22" s="48">
        <v>1</v>
      </c>
    </row>
    <row r="23" spans="2:12" ht="80.25" customHeight="1" thickBot="1" x14ac:dyDescent="0.3">
      <c r="B23" s="21" t="s">
        <v>7</v>
      </c>
      <c r="C23" s="22" t="s">
        <v>8</v>
      </c>
      <c r="D23" s="27">
        <v>20</v>
      </c>
      <c r="E23" s="27"/>
      <c r="F23" s="27"/>
      <c r="G23" s="30">
        <f>SUBTOTAL(9,G24:G30)</f>
        <v>390</v>
      </c>
      <c r="H23" s="27">
        <f t="shared" ref="H23:J23" si="3">SUBTOTAL(9,H24:H30)</f>
        <v>198</v>
      </c>
      <c r="I23" s="27">
        <f t="shared" si="3"/>
        <v>180</v>
      </c>
      <c r="J23" s="27">
        <f t="shared" si="3"/>
        <v>12</v>
      </c>
      <c r="K23">
        <f>SUM(G24:G30)</f>
        <v>390</v>
      </c>
    </row>
    <row r="24" spans="2:12" ht="24" customHeight="1" thickBot="1" x14ac:dyDescent="0.3">
      <c r="B24" s="1" t="s">
        <v>9</v>
      </c>
      <c r="C24" s="15" t="s">
        <v>10</v>
      </c>
      <c r="D24" s="28" t="s">
        <v>61</v>
      </c>
      <c r="E24" s="28" t="str">
        <f>MID(D24,3,1)</f>
        <v>2</v>
      </c>
      <c r="F24" s="28" t="str">
        <f>MID(D24,5,1)</f>
        <v>0</v>
      </c>
      <c r="G24" s="28">
        <f t="shared" ref="G24:G30" si="4">SUM(H24:J24)</f>
        <v>30</v>
      </c>
      <c r="H24" s="29">
        <f t="shared" ref="H24:H30" si="5">E24*15-J24</f>
        <v>28</v>
      </c>
      <c r="I24" s="28">
        <f>F24*30</f>
        <v>0</v>
      </c>
      <c r="J24" s="28">
        <f>IF(E24&lt;&gt;"0",2,0)</f>
        <v>2</v>
      </c>
    </row>
    <row r="25" spans="2:12" ht="21" customHeight="1" thickBot="1" x14ac:dyDescent="0.3">
      <c r="B25" s="1" t="s">
        <v>11</v>
      </c>
      <c r="C25" s="16" t="s">
        <v>12</v>
      </c>
      <c r="D25" s="28" t="s">
        <v>126</v>
      </c>
      <c r="E25" s="28" t="str">
        <f t="shared" ref="E25:E30" si="6">MID(D25,3,1)</f>
        <v>1</v>
      </c>
      <c r="F25" s="28" t="str">
        <f t="shared" ref="F25:F30" si="7">MID(D25,5,1)</f>
        <v>0</v>
      </c>
      <c r="G25" s="28">
        <f t="shared" si="4"/>
        <v>15</v>
      </c>
      <c r="H25" s="29">
        <f t="shared" si="5"/>
        <v>13</v>
      </c>
      <c r="I25" s="28">
        <f t="shared" ref="I25:I30" si="8">F25*30</f>
        <v>0</v>
      </c>
      <c r="J25" s="28">
        <f t="shared" ref="J25:J30" si="9">IF(E25&lt;&gt;"0",2,0)</f>
        <v>2</v>
      </c>
    </row>
    <row r="26" spans="2:12" ht="39.75" customHeight="1" thickBot="1" x14ac:dyDescent="0.3">
      <c r="B26" s="1" t="s">
        <v>13</v>
      </c>
      <c r="C26" s="20" t="s">
        <v>14</v>
      </c>
      <c r="D26" s="28" t="s">
        <v>69</v>
      </c>
      <c r="E26" s="28" t="str">
        <f t="shared" si="6"/>
        <v>0</v>
      </c>
      <c r="F26" s="28" t="str">
        <f t="shared" si="7"/>
        <v>1</v>
      </c>
      <c r="G26" s="28">
        <f t="shared" si="4"/>
        <v>30</v>
      </c>
      <c r="H26" s="29">
        <f t="shared" si="5"/>
        <v>0</v>
      </c>
      <c r="I26" s="28">
        <f t="shared" si="8"/>
        <v>30</v>
      </c>
      <c r="J26" s="28">
        <f t="shared" si="9"/>
        <v>0</v>
      </c>
    </row>
    <row r="27" spans="2:12" ht="32.25" customHeight="1" thickBot="1" x14ac:dyDescent="0.3">
      <c r="B27" s="1" t="s">
        <v>15</v>
      </c>
      <c r="C27" s="16" t="s">
        <v>16</v>
      </c>
      <c r="D27" s="28" t="s">
        <v>68</v>
      </c>
      <c r="E27" s="28" t="str">
        <f t="shared" si="6"/>
        <v>2</v>
      </c>
      <c r="F27" s="28" t="str">
        <f t="shared" si="7"/>
        <v>3</v>
      </c>
      <c r="G27" s="28">
        <f t="shared" si="4"/>
        <v>120</v>
      </c>
      <c r="H27" s="29">
        <f t="shared" si="5"/>
        <v>28</v>
      </c>
      <c r="I27" s="28">
        <f t="shared" si="8"/>
        <v>90</v>
      </c>
      <c r="J27" s="28">
        <f t="shared" si="9"/>
        <v>2</v>
      </c>
    </row>
    <row r="28" spans="2:12" ht="24.75" customHeight="1" thickBot="1" x14ac:dyDescent="0.3">
      <c r="B28" s="1" t="s">
        <v>17</v>
      </c>
      <c r="C28" s="16" t="s">
        <v>18</v>
      </c>
      <c r="D28" s="28" t="s">
        <v>52</v>
      </c>
      <c r="E28" s="28" t="str">
        <f t="shared" si="6"/>
        <v>2</v>
      </c>
      <c r="F28" s="28" t="str">
        <f t="shared" si="7"/>
        <v>2</v>
      </c>
      <c r="G28" s="28">
        <f t="shared" si="4"/>
        <v>90</v>
      </c>
      <c r="H28" s="29">
        <f t="shared" si="5"/>
        <v>28</v>
      </c>
      <c r="I28" s="28">
        <f t="shared" si="8"/>
        <v>60</v>
      </c>
      <c r="J28" s="28">
        <f t="shared" si="9"/>
        <v>2</v>
      </c>
    </row>
    <row r="29" spans="2:12" ht="21.75" customHeight="1" thickBot="1" x14ac:dyDescent="0.3">
      <c r="B29" s="1" t="s">
        <v>19</v>
      </c>
      <c r="C29" s="16" t="s">
        <v>20</v>
      </c>
      <c r="D29" s="28" t="s">
        <v>110</v>
      </c>
      <c r="E29" s="28" t="str">
        <f t="shared" si="6"/>
        <v>4</v>
      </c>
      <c r="F29" s="28" t="str">
        <f t="shared" si="7"/>
        <v>0</v>
      </c>
      <c r="G29" s="28">
        <f t="shared" si="4"/>
        <v>60</v>
      </c>
      <c r="H29" s="29">
        <f t="shared" si="5"/>
        <v>58</v>
      </c>
      <c r="I29" s="28">
        <f t="shared" si="8"/>
        <v>0</v>
      </c>
      <c r="J29" s="28">
        <f t="shared" si="9"/>
        <v>2</v>
      </c>
    </row>
    <row r="30" spans="2:12" ht="21.75" customHeight="1" thickBot="1" x14ac:dyDescent="0.3">
      <c r="B30" s="1" t="s">
        <v>21</v>
      </c>
      <c r="C30" s="16" t="s">
        <v>22</v>
      </c>
      <c r="D30" s="28" t="s">
        <v>60</v>
      </c>
      <c r="E30" s="28" t="str">
        <f t="shared" si="6"/>
        <v>3</v>
      </c>
      <c r="F30" s="28" t="str">
        <f t="shared" si="7"/>
        <v>0</v>
      </c>
      <c r="G30" s="28">
        <f t="shared" si="4"/>
        <v>45</v>
      </c>
      <c r="H30" s="29">
        <f t="shared" si="5"/>
        <v>43</v>
      </c>
      <c r="I30" s="28">
        <f t="shared" si="8"/>
        <v>0</v>
      </c>
      <c r="J30" s="28">
        <f t="shared" si="9"/>
        <v>2</v>
      </c>
    </row>
    <row r="31" spans="2:12" ht="42" customHeight="1" thickBot="1" x14ac:dyDescent="0.3">
      <c r="B31" s="10" t="s">
        <v>53</v>
      </c>
      <c r="C31" s="4" t="s">
        <v>62</v>
      </c>
      <c r="D31" s="30">
        <f t="shared" ref="D31:J31" si="10">SUBTOTAL(9,D32:D48)</f>
        <v>45</v>
      </c>
      <c r="E31" s="30">
        <f t="shared" si="10"/>
        <v>0</v>
      </c>
      <c r="F31" s="30">
        <f t="shared" si="10"/>
        <v>0</v>
      </c>
      <c r="G31" s="30">
        <f t="shared" si="10"/>
        <v>1020</v>
      </c>
      <c r="H31" s="30">
        <f t="shared" si="10"/>
        <v>398</v>
      </c>
      <c r="I31" s="30">
        <f t="shared" si="10"/>
        <v>600</v>
      </c>
      <c r="J31" s="30">
        <f t="shared" si="10"/>
        <v>22</v>
      </c>
      <c r="K31" s="8">
        <f>SUM(G33:G38,G40:G45,G47:G48)</f>
        <v>1020</v>
      </c>
      <c r="L31" s="8">
        <f>SUM(K32,K39,K46)</f>
        <v>1020</v>
      </c>
    </row>
    <row r="32" spans="2:12" ht="34.5" customHeight="1" thickBot="1" x14ac:dyDescent="0.3">
      <c r="B32" s="9" t="s">
        <v>23</v>
      </c>
      <c r="C32" s="5" t="s">
        <v>24</v>
      </c>
      <c r="D32" s="31">
        <v>17</v>
      </c>
      <c r="E32" s="31"/>
      <c r="F32" s="31"/>
      <c r="G32" s="31">
        <f>SUBTOTAL(9,G33:G38)</f>
        <v>255</v>
      </c>
      <c r="H32" s="31">
        <f t="shared" ref="H32:J32" si="11">SUBTOTAL(9,H33:H38)</f>
        <v>243</v>
      </c>
      <c r="I32" s="31">
        <f t="shared" si="11"/>
        <v>0</v>
      </c>
      <c r="J32" s="31">
        <f t="shared" si="11"/>
        <v>12</v>
      </c>
      <c r="K32" s="8">
        <f>SUM(G33:G38)</f>
        <v>255</v>
      </c>
    </row>
    <row r="33" spans="2:11" ht="25.5" customHeight="1" thickBot="1" x14ac:dyDescent="0.3">
      <c r="B33" s="1" t="s">
        <v>25</v>
      </c>
      <c r="C33" s="46" t="s">
        <v>26</v>
      </c>
      <c r="D33" s="41" t="s">
        <v>61</v>
      </c>
      <c r="E33" s="28" t="str">
        <f t="shared" ref="E33:E48" si="12">MID(D33,3,1)</f>
        <v>2</v>
      </c>
      <c r="F33" s="28" t="str">
        <f t="shared" ref="F33:F45" si="13">MID(D33,5,1)</f>
        <v>0</v>
      </c>
      <c r="G33" s="28">
        <f>SUM(H33:J33)</f>
        <v>30</v>
      </c>
      <c r="H33" s="32">
        <f t="shared" ref="H33:H38" si="14">E33*15-J33</f>
        <v>28</v>
      </c>
      <c r="I33" s="33">
        <f t="shared" ref="I33:I38" si="15">F33*30</f>
        <v>0</v>
      </c>
      <c r="J33" s="28">
        <f t="shared" ref="J33:J45" si="16">IF(E33&lt;&gt;"0",2,0)</f>
        <v>2</v>
      </c>
    </row>
    <row r="34" spans="2:11" ht="18.75" thickBot="1" x14ac:dyDescent="0.3">
      <c r="B34" s="1" t="s">
        <v>27</v>
      </c>
      <c r="C34" s="58" t="s">
        <v>129</v>
      </c>
      <c r="D34" s="42" t="s">
        <v>60</v>
      </c>
      <c r="E34" s="28" t="str">
        <f t="shared" si="12"/>
        <v>3</v>
      </c>
      <c r="F34" s="28" t="str">
        <f t="shared" si="13"/>
        <v>0</v>
      </c>
      <c r="G34" s="28">
        <f>SUM($H34:$J34)</f>
        <v>45</v>
      </c>
      <c r="H34" s="32">
        <f t="shared" si="14"/>
        <v>43</v>
      </c>
      <c r="I34" s="33">
        <f t="shared" si="15"/>
        <v>0</v>
      </c>
      <c r="J34" s="28">
        <f t="shared" si="16"/>
        <v>2</v>
      </c>
    </row>
    <row r="35" spans="2:11" ht="18.75" thickBot="1" x14ac:dyDescent="0.3">
      <c r="B35" s="1" t="s">
        <v>28</v>
      </c>
      <c r="C35" s="20" t="s">
        <v>29</v>
      </c>
      <c r="D35" s="42" t="s">
        <v>60</v>
      </c>
      <c r="E35" s="28" t="str">
        <f t="shared" si="12"/>
        <v>3</v>
      </c>
      <c r="F35" s="28" t="str">
        <f t="shared" si="13"/>
        <v>0</v>
      </c>
      <c r="G35" s="28">
        <f>SUM($H35:$J35)</f>
        <v>45</v>
      </c>
      <c r="H35" s="32">
        <f t="shared" si="14"/>
        <v>43</v>
      </c>
      <c r="I35" s="33">
        <f t="shared" si="15"/>
        <v>0</v>
      </c>
      <c r="J35" s="28">
        <f t="shared" si="16"/>
        <v>2</v>
      </c>
    </row>
    <row r="36" spans="2:11" ht="18.75" thickBot="1" x14ac:dyDescent="0.3">
      <c r="B36" s="1" t="s">
        <v>30</v>
      </c>
      <c r="C36" s="20" t="s">
        <v>111</v>
      </c>
      <c r="D36" s="42" t="s">
        <v>60</v>
      </c>
      <c r="E36" s="28" t="str">
        <f t="shared" si="12"/>
        <v>3</v>
      </c>
      <c r="F36" s="28" t="str">
        <f t="shared" si="13"/>
        <v>0</v>
      </c>
      <c r="G36" s="28">
        <f>SUM($H36:$J36)</f>
        <v>45</v>
      </c>
      <c r="H36" s="32">
        <f t="shared" si="14"/>
        <v>43</v>
      </c>
      <c r="I36" s="33">
        <f t="shared" si="15"/>
        <v>0</v>
      </c>
      <c r="J36" s="28">
        <f t="shared" si="16"/>
        <v>2</v>
      </c>
    </row>
    <row r="37" spans="2:11" ht="18.75" thickBot="1" x14ac:dyDescent="0.3">
      <c r="B37" s="1" t="s">
        <v>31</v>
      </c>
      <c r="C37" s="20" t="s">
        <v>112</v>
      </c>
      <c r="D37" s="42" t="s">
        <v>60</v>
      </c>
      <c r="E37" s="28" t="str">
        <f t="shared" si="12"/>
        <v>3</v>
      </c>
      <c r="F37" s="28" t="str">
        <f t="shared" si="13"/>
        <v>0</v>
      </c>
      <c r="G37" s="28">
        <f>SUM($H37:$J37)</f>
        <v>45</v>
      </c>
      <c r="H37" s="32">
        <f t="shared" si="14"/>
        <v>43</v>
      </c>
      <c r="I37" s="33">
        <f t="shared" si="15"/>
        <v>0</v>
      </c>
      <c r="J37" s="28">
        <f t="shared" si="16"/>
        <v>2</v>
      </c>
    </row>
    <row r="38" spans="2:11" ht="18.75" thickBot="1" x14ac:dyDescent="0.3">
      <c r="B38" s="1" t="s">
        <v>32</v>
      </c>
      <c r="C38" s="20" t="s">
        <v>113</v>
      </c>
      <c r="D38" s="42" t="s">
        <v>60</v>
      </c>
      <c r="E38" s="28" t="str">
        <f t="shared" si="12"/>
        <v>3</v>
      </c>
      <c r="F38" s="28" t="str">
        <f t="shared" si="13"/>
        <v>0</v>
      </c>
      <c r="G38" s="28">
        <f>SUM($H38:$J38)</f>
        <v>45</v>
      </c>
      <c r="H38" s="32">
        <f t="shared" si="14"/>
        <v>43</v>
      </c>
      <c r="I38" s="33">
        <f t="shared" si="15"/>
        <v>0</v>
      </c>
      <c r="J38" s="28">
        <f t="shared" si="16"/>
        <v>2</v>
      </c>
    </row>
    <row r="39" spans="2:11" ht="30.75" customHeight="1" thickBot="1" x14ac:dyDescent="0.3">
      <c r="B39" s="3" t="s">
        <v>33</v>
      </c>
      <c r="C39" s="5" t="s">
        <v>34</v>
      </c>
      <c r="D39" s="43">
        <v>24</v>
      </c>
      <c r="E39" s="43"/>
      <c r="F39" s="43"/>
      <c r="G39" s="45">
        <f>SUBTOTAL(9,G40:G45)</f>
        <v>690</v>
      </c>
      <c r="H39" s="45">
        <f>SUBTOTAL(9,H40:H45)</f>
        <v>114</v>
      </c>
      <c r="I39" s="45">
        <f>SUBTOTAL(9,I40:I45)</f>
        <v>570</v>
      </c>
      <c r="J39" s="45">
        <f>SUBTOTAL(9,J40:J45)</f>
        <v>6</v>
      </c>
      <c r="K39" s="8">
        <f>SUM(G40:G45)</f>
        <v>690</v>
      </c>
    </row>
    <row r="40" spans="2:11" ht="27.75" customHeight="1" thickBot="1" x14ac:dyDescent="0.3">
      <c r="B40" s="1" t="s">
        <v>35</v>
      </c>
      <c r="C40" s="15" t="s">
        <v>114</v>
      </c>
      <c r="D40" s="41" t="s">
        <v>60</v>
      </c>
      <c r="E40" s="28" t="str">
        <f t="shared" si="12"/>
        <v>3</v>
      </c>
      <c r="F40" s="28" t="str">
        <f t="shared" si="13"/>
        <v>0</v>
      </c>
      <c r="G40" s="28">
        <f>SUM($H40:$J40)</f>
        <v>45</v>
      </c>
      <c r="H40" s="32">
        <f>E40*15-J40</f>
        <v>43</v>
      </c>
      <c r="I40" s="33">
        <f t="shared" ref="I40:I44" si="17">F40*30</f>
        <v>0</v>
      </c>
      <c r="J40" s="28">
        <f t="shared" si="16"/>
        <v>2</v>
      </c>
    </row>
    <row r="41" spans="2:11" ht="31.5" customHeight="1" thickBot="1" x14ac:dyDescent="0.3">
      <c r="B41" s="1" t="s">
        <v>36</v>
      </c>
      <c r="C41" s="16" t="s">
        <v>115</v>
      </c>
      <c r="D41" s="42" t="s">
        <v>52</v>
      </c>
      <c r="E41" s="28" t="str">
        <f t="shared" si="12"/>
        <v>2</v>
      </c>
      <c r="F41" s="28" t="str">
        <f t="shared" si="13"/>
        <v>2</v>
      </c>
      <c r="G41" s="28">
        <f t="shared" ref="G41:G48" si="18">SUM($H41:$J41)</f>
        <v>90</v>
      </c>
      <c r="H41" s="32">
        <f t="shared" ref="H41:H45" si="19">E41*15-J41</f>
        <v>28</v>
      </c>
      <c r="I41" s="33">
        <f t="shared" si="17"/>
        <v>60</v>
      </c>
      <c r="J41" s="28">
        <f t="shared" si="16"/>
        <v>2</v>
      </c>
    </row>
    <row r="42" spans="2:11" ht="33.75" customHeight="1" thickBot="1" x14ac:dyDescent="0.3">
      <c r="B42" s="1" t="s">
        <v>37</v>
      </c>
      <c r="C42" s="16" t="s">
        <v>116</v>
      </c>
      <c r="D42" s="42" t="s">
        <v>128</v>
      </c>
      <c r="E42" s="28" t="str">
        <f t="shared" si="12"/>
        <v>3</v>
      </c>
      <c r="F42" s="28" t="str">
        <f t="shared" si="13"/>
        <v>2</v>
      </c>
      <c r="G42" s="28">
        <f t="shared" si="18"/>
        <v>105</v>
      </c>
      <c r="H42" s="32">
        <f t="shared" si="19"/>
        <v>43</v>
      </c>
      <c r="I42" s="33">
        <f t="shared" si="17"/>
        <v>60</v>
      </c>
      <c r="J42" s="28">
        <f t="shared" si="16"/>
        <v>2</v>
      </c>
    </row>
    <row r="43" spans="2:11" ht="43.5" customHeight="1" thickBot="1" x14ac:dyDescent="0.3">
      <c r="B43" s="1" t="s">
        <v>38</v>
      </c>
      <c r="C43" s="16" t="s">
        <v>119</v>
      </c>
      <c r="D43" s="42" t="s">
        <v>55</v>
      </c>
      <c r="E43" s="28" t="str">
        <f t="shared" si="12"/>
        <v>0</v>
      </c>
      <c r="F43" s="28" t="str">
        <f t="shared" si="13"/>
        <v>3</v>
      </c>
      <c r="G43" s="28">
        <f t="shared" si="18"/>
        <v>90</v>
      </c>
      <c r="H43" s="32">
        <f t="shared" si="19"/>
        <v>0</v>
      </c>
      <c r="I43" s="33">
        <f t="shared" si="17"/>
        <v>90</v>
      </c>
      <c r="J43" s="28">
        <f t="shared" si="16"/>
        <v>0</v>
      </c>
    </row>
    <row r="44" spans="2:11" ht="31.5" customHeight="1" thickBot="1" x14ac:dyDescent="0.3">
      <c r="B44" s="1" t="s">
        <v>39</v>
      </c>
      <c r="C44" s="16" t="s">
        <v>127</v>
      </c>
      <c r="D44" s="42" t="s">
        <v>55</v>
      </c>
      <c r="E44" s="28" t="str">
        <f t="shared" si="12"/>
        <v>0</v>
      </c>
      <c r="F44" s="28" t="str">
        <f t="shared" si="13"/>
        <v>3</v>
      </c>
      <c r="G44" s="28">
        <f t="shared" si="18"/>
        <v>90</v>
      </c>
      <c r="H44" s="32">
        <f t="shared" si="19"/>
        <v>0</v>
      </c>
      <c r="I44" s="33">
        <f t="shared" si="17"/>
        <v>90</v>
      </c>
      <c r="J44" s="28">
        <f t="shared" si="16"/>
        <v>0</v>
      </c>
    </row>
    <row r="45" spans="2:11" ht="47.25" customHeight="1" thickBot="1" x14ac:dyDescent="0.3">
      <c r="B45" s="1" t="s">
        <v>40</v>
      </c>
      <c r="C45" s="16" t="s">
        <v>45</v>
      </c>
      <c r="D45" s="42" t="s">
        <v>132</v>
      </c>
      <c r="E45" s="28" t="str">
        <f t="shared" si="12"/>
        <v>0</v>
      </c>
      <c r="F45" s="28" t="str">
        <f t="shared" si="13"/>
        <v>6</v>
      </c>
      <c r="G45" s="28">
        <f t="shared" si="18"/>
        <v>270</v>
      </c>
      <c r="H45" s="32">
        <f t="shared" si="19"/>
        <v>0</v>
      </c>
      <c r="I45" s="33">
        <f>F45*45</f>
        <v>270</v>
      </c>
      <c r="J45" s="28">
        <f t="shared" si="16"/>
        <v>0</v>
      </c>
    </row>
    <row r="46" spans="2:11" ht="42" customHeight="1" thickBot="1" x14ac:dyDescent="0.3">
      <c r="B46" s="3" t="s">
        <v>46</v>
      </c>
      <c r="C46" s="5" t="s">
        <v>47</v>
      </c>
      <c r="D46" s="43">
        <v>4</v>
      </c>
      <c r="E46" s="43"/>
      <c r="F46" s="43"/>
      <c r="G46" s="31">
        <f>SUBTOTAL(9,G47:G48)</f>
        <v>75</v>
      </c>
      <c r="H46" s="31">
        <f>SUBTOTAL(9,H47:H48)</f>
        <v>41</v>
      </c>
      <c r="I46" s="31">
        <f>SUBTOTAL(9,I47:I48)</f>
        <v>30</v>
      </c>
      <c r="J46" s="31">
        <f>SUBTOTAL(9,J47:J48)</f>
        <v>4</v>
      </c>
      <c r="K46" s="8">
        <f>SUM(G47:G48)</f>
        <v>75</v>
      </c>
    </row>
    <row r="47" spans="2:11" ht="28.5" customHeight="1" thickBot="1" x14ac:dyDescent="0.3">
      <c r="B47" s="1" t="s">
        <v>41</v>
      </c>
      <c r="C47" s="15" t="s">
        <v>123</v>
      </c>
      <c r="D47" s="28" t="s">
        <v>61</v>
      </c>
      <c r="E47" s="28" t="str">
        <f t="shared" si="12"/>
        <v>2</v>
      </c>
      <c r="F47" s="28" t="str">
        <f t="shared" ref="F47:F48" si="20">MID(D47,5,1)</f>
        <v>0</v>
      </c>
      <c r="G47" s="28">
        <f t="shared" si="18"/>
        <v>30</v>
      </c>
      <c r="H47" s="32">
        <f t="shared" ref="H47:H48" si="21">E47*15-J47</f>
        <v>28</v>
      </c>
      <c r="I47" s="33">
        <f t="shared" ref="I47:I48" si="22">F47*30</f>
        <v>0</v>
      </c>
      <c r="J47" s="28">
        <f t="shared" ref="J47:J48" si="23">IF(E47&lt;&gt;"0",2,0)</f>
        <v>2</v>
      </c>
    </row>
    <row r="48" spans="2:11" ht="27" customHeight="1" thickBot="1" x14ac:dyDescent="0.3">
      <c r="B48" s="1" t="s">
        <v>42</v>
      </c>
      <c r="C48" s="16" t="s">
        <v>124</v>
      </c>
      <c r="D48" s="28" t="s">
        <v>70</v>
      </c>
      <c r="E48" s="28" t="str">
        <f t="shared" si="12"/>
        <v>1</v>
      </c>
      <c r="F48" s="28" t="str">
        <f t="shared" si="20"/>
        <v>1</v>
      </c>
      <c r="G48" s="28">
        <f t="shared" si="18"/>
        <v>45</v>
      </c>
      <c r="H48" s="32">
        <f t="shared" si="21"/>
        <v>13</v>
      </c>
      <c r="I48" s="33">
        <f t="shared" si="22"/>
        <v>30</v>
      </c>
      <c r="J48" s="28">
        <f t="shared" si="23"/>
        <v>2</v>
      </c>
    </row>
    <row r="49" spans="2:11" ht="38.25" customHeight="1" thickBot="1" x14ac:dyDescent="0.3">
      <c r="B49" s="6"/>
      <c r="C49" s="7" t="s">
        <v>50</v>
      </c>
      <c r="D49" s="44">
        <v>139</v>
      </c>
      <c r="E49" s="34"/>
      <c r="F49" s="34"/>
      <c r="G49" s="34">
        <f>SUBTOTAL(9,G23:G48)</f>
        <v>1410</v>
      </c>
      <c r="H49" s="34">
        <f>SUBTOTAL(9,H23:H48)</f>
        <v>596</v>
      </c>
      <c r="I49" s="34">
        <f>SUBTOTAL(9,I23:I48)</f>
        <v>780</v>
      </c>
      <c r="J49" s="34">
        <f>SUBTOTAL(9,J23:J48)</f>
        <v>34</v>
      </c>
      <c r="K49" s="8">
        <f>H49+I49+J49</f>
        <v>1410</v>
      </c>
    </row>
    <row r="54" spans="2:11" ht="27.75" customHeight="1" x14ac:dyDescent="0.3">
      <c r="C54" s="11" t="s">
        <v>50</v>
      </c>
      <c r="D54" s="35">
        <v>139</v>
      </c>
      <c r="E54" s="35"/>
      <c r="F54" s="35"/>
      <c r="G54" s="35">
        <f>G49</f>
        <v>1410</v>
      </c>
      <c r="H54" s="36">
        <f>H49</f>
        <v>596</v>
      </c>
      <c r="I54" s="35">
        <f>I49</f>
        <v>780</v>
      </c>
      <c r="J54" s="35">
        <f>J49</f>
        <v>34</v>
      </c>
      <c r="K54" s="8">
        <f>H54+I54+J54</f>
        <v>1410</v>
      </c>
    </row>
    <row r="55" spans="2:11" ht="23.25" customHeight="1" x14ac:dyDescent="0.3">
      <c r="G55" s="37" t="s">
        <v>57</v>
      </c>
      <c r="H55" s="37"/>
      <c r="I55" s="38">
        <f>I49</f>
        <v>780</v>
      </c>
    </row>
    <row r="56" spans="2:11" ht="21.75" customHeight="1" x14ac:dyDescent="0.3">
      <c r="G56" s="37" t="s">
        <v>58</v>
      </c>
      <c r="H56" s="37"/>
      <c r="I56" s="38">
        <f>G49</f>
        <v>1410</v>
      </c>
    </row>
    <row r="57" spans="2:11" ht="27.75" customHeight="1" x14ac:dyDescent="0.3">
      <c r="G57" s="37" t="s">
        <v>64</v>
      </c>
      <c r="H57" s="39"/>
      <c r="I57" s="38">
        <f>I49/G49%</f>
        <v>55.319148936170215</v>
      </c>
      <c r="J57" s="40" t="s">
        <v>59</v>
      </c>
      <c r="K57" s="12">
        <v>0.55000000000000004</v>
      </c>
    </row>
  </sheetData>
  <mergeCells count="9">
    <mergeCell ref="B1:J1"/>
    <mergeCell ref="B3:B5"/>
    <mergeCell ref="C3:C5"/>
    <mergeCell ref="D3:D5"/>
    <mergeCell ref="E3:E5"/>
    <mergeCell ref="F3:F5"/>
    <mergeCell ref="G3:J3"/>
    <mergeCell ref="G4:G5"/>
    <mergeCell ref="H4:J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CDN KTDN V1</vt:lpstr>
      <vt:lpstr>TC 1.5NAM- KTDN V1 </vt:lpstr>
      <vt:lpstr>TC 2NAM-KTDN V1 </vt:lpstr>
      <vt:lpstr>TC 3NAM-KTDN V1 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dcterms:created xsi:type="dcterms:W3CDTF">2017-04-20T03:24:44Z</dcterms:created>
  <dcterms:modified xsi:type="dcterms:W3CDTF">2017-04-21T04:50:06Z</dcterms:modified>
</cp:coreProperties>
</file>